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he\Documents\Magic Briefcase\2014 Finance Reports\"/>
    </mc:Choice>
  </mc:AlternateContent>
  <bookViews>
    <workbookView xWindow="300" yWindow="432" windowWidth="19320" windowHeight="11100" tabRatio="698"/>
  </bookViews>
  <sheets>
    <sheet name="Monthly Activity" sheetId="2" r:id="rId1"/>
    <sheet name="Activity2014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</sheets>
  <definedNames>
    <definedName name="_xlnm._FilterDatabase" localSheetId="4" hidden="1">'Fees Paid'!$A$4:$F$46</definedName>
    <definedName name="_xlnm.Print_Area" localSheetId="1">Activity2014!$A$1:$E$91</definedName>
    <definedName name="_xlnm.Print_Area" localSheetId="4">'Fees Paid'!$A$1:$G$82</definedName>
    <definedName name="_xlnm.Print_Area" localSheetId="0">'Monthly Activity'!$A$1:$E$35</definedName>
  </definedNames>
  <calcPr calcId="152511"/>
</workbook>
</file>

<file path=xl/calcChain.xml><?xml version="1.0" encoding="utf-8"?>
<calcChain xmlns="http://schemas.openxmlformats.org/spreadsheetml/2006/main">
  <c r="D68" i="3" l="1"/>
  <c r="E35" i="14" l="1"/>
  <c r="E19" i="14"/>
  <c r="A2" i="14"/>
  <c r="E40" i="14" l="1"/>
  <c r="E45" i="14" s="1"/>
  <c r="I50" i="11" s="1"/>
  <c r="F47" i="3"/>
  <c r="F31" i="5" s="1"/>
  <c r="E8" i="13"/>
  <c r="E35" i="1"/>
  <c r="E81" i="1"/>
  <c r="F67" i="5"/>
  <c r="I24" i="11" s="1"/>
  <c r="F48" i="3"/>
  <c r="E21" i="13"/>
  <c r="A2" i="13"/>
  <c r="G45" i="11"/>
  <c r="A2" i="1"/>
  <c r="F72" i="6"/>
  <c r="I38" i="11" s="1"/>
  <c r="F50" i="6"/>
  <c r="I33" i="11" s="1"/>
  <c r="F87" i="6"/>
  <c r="I42" i="11" s="1"/>
  <c r="F77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45" i="5"/>
  <c r="I18" i="11" s="1"/>
  <c r="D74" i="3"/>
  <c r="A2" i="3"/>
  <c r="F29" i="5"/>
  <c r="I10" i="11" s="1"/>
  <c r="F15" i="5"/>
  <c r="I6" i="11" s="1"/>
  <c r="F51" i="5"/>
  <c r="I22" i="11" s="1"/>
  <c r="F36" i="5"/>
  <c r="F20" i="5"/>
  <c r="I8" i="11" s="1"/>
  <c r="F10" i="5"/>
  <c r="I4" i="11" s="1"/>
  <c r="E16" i="2"/>
  <c r="E30" i="2"/>
  <c r="G44" i="11"/>
  <c r="G16" i="11"/>
  <c r="G26" i="11" s="1"/>
  <c r="G47" i="11" l="1"/>
  <c r="G53" i="11" s="1"/>
  <c r="F49" i="3"/>
  <c r="I20" i="11" s="1"/>
  <c r="I45" i="11"/>
  <c r="E86" i="1"/>
  <c r="E91" i="1" s="1"/>
  <c r="E26" i="13"/>
  <c r="E35" i="2"/>
  <c r="I12" i="11"/>
  <c r="I16" i="11" s="1"/>
  <c r="I44" i="11"/>
  <c r="F89" i="6"/>
  <c r="F47" i="5"/>
  <c r="F69" i="5" s="1"/>
  <c r="G57" i="11" l="1"/>
  <c r="I26" i="11"/>
  <c r="I47" i="11" s="1"/>
  <c r="I53" i="11" s="1"/>
</calcChain>
</file>

<file path=xl/sharedStrings.xml><?xml version="1.0" encoding="utf-8"?>
<sst xmlns="http://schemas.openxmlformats.org/spreadsheetml/2006/main" count="304" uniqueCount="251">
  <si>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</si>
  <si>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</si>
  <si>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</si>
  <si>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</si>
  <si>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</si>
  <si>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</si>
  <si>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</si>
  <si>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</si>
  <si>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</si>
  <si>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</si>
  <si>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</si>
  <si>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</si>
  <si>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</si>
  <si>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</si>
  <si>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</si>
  <si>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</si>
  <si>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</si>
  <si>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</si>
  <si>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</si>
  <si>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</si>
  <si>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</si>
  <si>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</si>
  <si>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</si>
  <si>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</si>
  <si>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</si>
  <si>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</si>
  <si>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Extra Contribution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</si>
  <si>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</si>
  <si>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</si>
  <si>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</si>
  <si>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</si>
  <si>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</si>
  <si>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</si>
  <si>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</si>
  <si>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</si>
  <si>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</si>
  <si>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</si>
  <si>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</si>
  <si>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</si>
  <si>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</si>
  <si>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</si>
  <si>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</si>
  <si>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Total of Deposits (Not including 2011 Dues or In Kind Donations)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</si>
  <si>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</si>
  <si>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</si>
  <si>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</si>
  <si>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</si>
  <si>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</si>
  <si>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</si>
  <si>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</si>
  <si>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</si>
  <si>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</si>
  <si>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</si>
  <si>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</si>
  <si>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</si>
  <si>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</si>
  <si>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2010 Budget - Approved ****</t>
    <phoneticPr fontId="3" type="noConversion"/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</si>
  <si>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</si>
  <si>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</si>
  <si>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</si>
  <si>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</si>
  <si>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</si>
  <si>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</si>
  <si>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</si>
  <si>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</si>
  <si>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</si>
  <si>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</si>
  <si>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</si>
  <si>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</si>
  <si>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</si>
  <si>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</si>
  <si>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</si>
  <si>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</si>
  <si>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</si>
  <si>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</si>
  <si>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</si>
  <si>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</si>
  <si>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</si>
  <si>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</si>
  <si>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</si>
  <si>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</si>
  <si>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20) Total Expenses (add lines 13 through 19)</t>
  </si>
  <si>
    <t>20a) Total Mission-Critical Expenses (add lines 13a, 15a, and 16 through 19)</t>
    <phoneticPr fontId="3" type="noConversion"/>
  </si>
  <si>
    <t>20a</t>
  </si>
  <si>
    <t>Part IV: Net Assets</t>
  </si>
  <si>
    <t>21) Excess or (Deficit) for the Year (subtract line 20 from line 12)</t>
  </si>
  <si>
    <t>22) Net Assets or Fund Balances at Beginning of Year</t>
  </si>
  <si>
    <t>23) Other Changes in Net assets or fund Balances (attach explanation)</t>
  </si>
  <si>
    <t>24) Net Assets or Fund Balances at End of Year (add lines 21 through 23)</t>
  </si>
  <si>
    <t>Amount</t>
  </si>
  <si>
    <t>Desc</t>
  </si>
  <si>
    <t>Dues Paid for 2011</t>
  </si>
  <si>
    <t>10) Miscellaneous Income (Item Sales)</t>
  </si>
  <si>
    <t>11) Miscellaneous Income (Internal sale items)</t>
  </si>
  <si>
    <t xml:space="preserve">              Total of checking and money market account</t>
  </si>
  <si>
    <t>Balance from 2011</t>
  </si>
  <si>
    <t>Background Check Fees Paid in 2013</t>
  </si>
  <si>
    <t>Grant or other contributions rec'd in 2013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</si>
  <si>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</si>
  <si>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</si>
  <si>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</si>
  <si>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</si>
  <si>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</si>
  <si>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</si>
  <si>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</si>
  <si>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</si>
  <si>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</si>
  <si>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</si>
  <si>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</si>
  <si>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</si>
  <si>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 xml:space="preserve">Starting  Balance   12/31/13                                                 </t>
  </si>
  <si>
    <t>MRA (Dues)</t>
  </si>
  <si>
    <t>MRA Dues</t>
  </si>
  <si>
    <t>Melanie</t>
  </si>
  <si>
    <t>Asche</t>
  </si>
  <si>
    <t>Matt</t>
  </si>
  <si>
    <t>Benson</t>
  </si>
  <si>
    <t>Barb</t>
  </si>
  <si>
    <t>Butler</t>
  </si>
  <si>
    <t>Ken</t>
  </si>
  <si>
    <t>Chiacchia</t>
  </si>
  <si>
    <t>Keith</t>
  </si>
  <si>
    <t>Conover</t>
  </si>
  <si>
    <t>Adam</t>
  </si>
  <si>
    <t>Davis</t>
  </si>
  <si>
    <t>Don</t>
  </si>
  <si>
    <t>Rebecca</t>
  </si>
  <si>
    <t>Hostetter</t>
  </si>
  <si>
    <t>Heather</t>
  </si>
  <si>
    <t>Houlihan</t>
  </si>
  <si>
    <t>Andy</t>
  </si>
  <si>
    <t>Hower</t>
  </si>
  <si>
    <t>Scott</t>
  </si>
  <si>
    <t>Jackson</t>
  </si>
  <si>
    <t>Paul</t>
  </si>
  <si>
    <t>Jung</t>
  </si>
  <si>
    <t>Jennifer</t>
  </si>
  <si>
    <t>Kelly</t>
  </si>
  <si>
    <t>Janice</t>
  </si>
  <si>
    <t>Kestner</t>
  </si>
  <si>
    <t>Karen</t>
  </si>
  <si>
    <t>Kirk</t>
  </si>
  <si>
    <t>Roxanne</t>
  </si>
  <si>
    <t>Kish</t>
  </si>
  <si>
    <t xml:space="preserve">Monica </t>
  </si>
  <si>
    <t>Krantz</t>
  </si>
  <si>
    <t>Mike</t>
  </si>
  <si>
    <t>Lipay</t>
  </si>
  <si>
    <t>Ben</t>
  </si>
  <si>
    <t>McCandeless</t>
  </si>
  <si>
    <t>Powell</t>
  </si>
  <si>
    <t>McLean</t>
  </si>
  <si>
    <t>Eric</t>
  </si>
  <si>
    <t>Menendez</t>
  </si>
  <si>
    <t>Caroline</t>
  </si>
  <si>
    <t>Mitchell</t>
  </si>
  <si>
    <t>added to check for patches</t>
  </si>
  <si>
    <t>Michelle</t>
  </si>
  <si>
    <t>Myers</t>
  </si>
  <si>
    <t>James</t>
  </si>
  <si>
    <t>Pahel</t>
  </si>
  <si>
    <t>Nick</t>
  </si>
  <si>
    <t>Bru</t>
  </si>
  <si>
    <t>Randall</t>
  </si>
  <si>
    <t>Joe</t>
  </si>
  <si>
    <t>Ray</t>
  </si>
  <si>
    <t>John</t>
  </si>
  <si>
    <t>Rogowski</t>
  </si>
  <si>
    <t>paid cash</t>
  </si>
  <si>
    <t>Romanello</t>
  </si>
  <si>
    <t>Chris</t>
  </si>
  <si>
    <t>Ruch</t>
  </si>
  <si>
    <t>Dan</t>
  </si>
  <si>
    <t>Sadler</t>
  </si>
  <si>
    <t>Kat</t>
  </si>
  <si>
    <t>Salerno</t>
  </si>
  <si>
    <t>David</t>
  </si>
  <si>
    <t>Salopek</t>
  </si>
  <si>
    <t>Scelza</t>
  </si>
  <si>
    <t>Brian</t>
  </si>
  <si>
    <t>Seymour</t>
  </si>
  <si>
    <t>Betty</t>
  </si>
  <si>
    <t>Thomas</t>
  </si>
  <si>
    <t>Dustin</t>
  </si>
  <si>
    <t>Watson</t>
  </si>
  <si>
    <t>paid cash 1-7-14</t>
  </si>
  <si>
    <t>Wiliams</t>
  </si>
  <si>
    <t>Accessline</t>
  </si>
  <si>
    <t>ACH</t>
  </si>
  <si>
    <t>Accessline Jan</t>
  </si>
  <si>
    <t>Dues:Watson,Butler Patches:44.00 Topo Maps Chiacchia,Randall</t>
  </si>
  <si>
    <t>Donation Ruch Family 400.00</t>
  </si>
  <si>
    <t>Ruch Family</t>
  </si>
  <si>
    <t>Conover, Patches</t>
  </si>
  <si>
    <t>Roxy &amp; Rebecca, Patches</t>
  </si>
  <si>
    <t>Topo Maps Chiaccia</t>
  </si>
  <si>
    <t>Topo Maps Randall</t>
  </si>
  <si>
    <t>PayPal Tranfer Dues:Davis,Sadler,Myers,Ruch,Ray,Kirk,Menendez,Kelley</t>
  </si>
  <si>
    <t>Scelza,Lipay,Williams,Menendez(2)=40.29,3 Misc Donations 199.59</t>
  </si>
  <si>
    <t>Heidi Pilewski</t>
  </si>
  <si>
    <t>Jane Blattner</t>
  </si>
  <si>
    <t>Jo Mercer</t>
  </si>
  <si>
    <t>40.00 paid for 2015</t>
  </si>
  <si>
    <t>pd twice</t>
  </si>
  <si>
    <t>MyTopo</t>
  </si>
  <si>
    <t>ASARC</t>
  </si>
  <si>
    <t>ASARC Dues</t>
  </si>
  <si>
    <t>Touch of Grey (Promo T-shirts)</t>
  </si>
  <si>
    <t>Huntinton Fee (Deposit tickets)</t>
  </si>
  <si>
    <t>Promo T-shirts (Touch of Grey)</t>
  </si>
  <si>
    <t>Fee (Deposit tickets)</t>
  </si>
  <si>
    <t>Accessline Feb</t>
  </si>
  <si>
    <t>Ben McCandless (Trailer and medical supplies)</t>
  </si>
  <si>
    <t>Heather Houlihan (Canine Supplies)</t>
  </si>
  <si>
    <t>Trailer &amp; medical supplies</t>
  </si>
  <si>
    <t>WVSARCO</t>
  </si>
  <si>
    <t>Refund credit for deposit tickets</t>
  </si>
  <si>
    <t>Deposit tickets</t>
  </si>
  <si>
    <t>230.00 (Promo shirts) Jackson, Kelley, Bensen</t>
  </si>
  <si>
    <t>Topo Maps Conover</t>
  </si>
  <si>
    <t>Promo shirts</t>
  </si>
  <si>
    <t>WFA CDS Outdoor</t>
  </si>
  <si>
    <t>Accessline Mar</t>
  </si>
  <si>
    <t>D Card</t>
  </si>
  <si>
    <t>20.00 Patches, CDS Outdoor 200.00, Conover (Topo) 99.00</t>
  </si>
  <si>
    <t>Check to County Treasurer # 1117  void after 6 months</t>
  </si>
  <si>
    <t>CORE (K9 Training)</t>
  </si>
  <si>
    <t>CORE K9 training (from acct)</t>
  </si>
  <si>
    <t>Canine supplies (from acct)</t>
  </si>
  <si>
    <t>Accessline April</t>
  </si>
  <si>
    <t>VOID</t>
  </si>
  <si>
    <t>R &amp; M Embroidering (ASARC Patches)</t>
  </si>
  <si>
    <t>ASARC Patches</t>
  </si>
  <si>
    <t>PSARC</t>
  </si>
  <si>
    <t>Accessline May</t>
  </si>
  <si>
    <t>Accessline June</t>
  </si>
  <si>
    <t>UWA Deposit</t>
  </si>
  <si>
    <t>Deposit Correction</t>
  </si>
  <si>
    <t>Seymour,Jackson,Ruch (Promo shirts)</t>
  </si>
  <si>
    <t>ADJ</t>
  </si>
  <si>
    <t>Service Fee</t>
  </si>
  <si>
    <t>UWA</t>
  </si>
  <si>
    <t xml:space="preserve">ADJUSTMENT </t>
  </si>
  <si>
    <t>As of 2014-7-31</t>
  </si>
  <si>
    <t>Dave</t>
  </si>
  <si>
    <t>Dail</t>
  </si>
  <si>
    <t>Dues Michelle,Dave. Events 65.00 Kestner radio 160.00 K9 Seminar 250.00</t>
  </si>
  <si>
    <t>PayPal</t>
  </si>
  <si>
    <t>Credit overdraft fee refund</t>
  </si>
  <si>
    <t>Accessline July</t>
  </si>
  <si>
    <t>PayPal (details to follow)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</si>
</sst>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6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19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2" borderId="0" xfId="0" applyNumberFormat="1" applyFont="1" applyFill="1"/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4" borderId="12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/>
    <xf numFmtId="8" fontId="10" fillId="0" borderId="12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0" fillId="0" borderId="0" xfId="0" applyAlignment="1"/>
    <xf numFmtId="0" fontId="1" fillId="0" borderId="0" xfId="0" applyFont="1" applyAlignment="1"/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0" fillId="0" borderId="0" xfId="0" applyNumberFormat="1" applyAlignment="1"/>
    <xf numFmtId="164" fontId="10" fillId="0" borderId="6" xfId="0" applyNumberFormat="1" applyFont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6"/>
  <sheetViews>
    <sheetView tabSelected="1" workbookViewId="0">
      <selection activeCell="C24" sqref="C24"/>
    </sheetView>
  </sheetViews>
  <sheetFormatPr defaultColWidth="10.7265625" defaultRowHeight="13.2"/>
  <cols>
    <col min="1" max="1" width="10.6328125" style="47" customWidth="1"/>
    <col min="2" max="2" width="10.36328125" style="71" customWidth="1"/>
    <col min="3" max="3" width="54" style="59" customWidth="1"/>
    <col min="4" max="4" width="10.26953125" style="191" customWidth="1"/>
    <col min="5" max="5" width="10.90625" style="48" customWidth="1"/>
    <col min="6" max="16384" width="10.7265625" style="10"/>
  </cols>
  <sheetData>
    <row r="1" spans="1:5" ht="18" customHeight="1">
      <c r="A1" s="211" t="s">
        <v>0</v>
      </c>
      <c r="B1" s="211"/>
      <c r="C1" s="212"/>
      <c r="D1" s="212"/>
      <c r="E1" s="212"/>
    </row>
    <row r="2" spans="1:5" ht="18" customHeight="1">
      <c r="A2" s="211" t="s">
        <v>243</v>
      </c>
      <c r="B2" s="211"/>
      <c r="C2" s="212"/>
      <c r="D2" s="212"/>
      <c r="E2" s="212"/>
    </row>
    <row r="3" spans="1:5" ht="15.6">
      <c r="A3" s="67"/>
      <c r="B3" s="145"/>
      <c r="C3" s="13"/>
      <c r="D3" s="190"/>
      <c r="E3" s="123"/>
    </row>
    <row r="4" spans="1:5" ht="15.6">
      <c r="A4" s="67"/>
      <c r="B4" s="145"/>
      <c r="C4" s="13"/>
      <c r="D4" s="190"/>
      <c r="E4" s="123"/>
    </row>
    <row r="5" spans="1:5" ht="15.6">
      <c r="A5" s="67"/>
      <c r="B5" s="145"/>
      <c r="C5" s="13"/>
      <c r="D5" s="190"/>
      <c r="E5" s="123"/>
    </row>
    <row r="6" spans="1:5">
      <c r="A6" s="59"/>
    </row>
    <row r="7" spans="1:5">
      <c r="A7" s="68" t="s">
        <v>1</v>
      </c>
      <c r="B7" s="90"/>
    </row>
    <row r="8" spans="1:5">
      <c r="A8" s="59" t="s">
        <v>2</v>
      </c>
      <c r="D8" s="192">
        <v>1467.57</v>
      </c>
    </row>
    <row r="9" spans="1:5">
      <c r="A9" s="57"/>
      <c r="B9" s="91">
        <v>40386</v>
      </c>
      <c r="C9" s="59" t="s">
        <v>246</v>
      </c>
      <c r="D9" s="192">
        <v>555</v>
      </c>
    </row>
    <row r="10" spans="1:5">
      <c r="A10" s="57"/>
      <c r="B10" s="122">
        <v>40381</v>
      </c>
      <c r="C10" s="111" t="s">
        <v>247</v>
      </c>
      <c r="D10" s="193">
        <v>779.6</v>
      </c>
    </row>
    <row r="11" spans="1:5">
      <c r="A11" s="124"/>
      <c r="B11" s="91">
        <v>40359</v>
      </c>
      <c r="C11" s="143" t="s">
        <v>248</v>
      </c>
      <c r="D11" s="193">
        <v>25</v>
      </c>
    </row>
    <row r="12" spans="1:5">
      <c r="A12" s="124"/>
      <c r="B12" s="91"/>
      <c r="C12" s="185"/>
      <c r="D12" s="128"/>
    </row>
    <row r="13" spans="1:5">
      <c r="A13" s="124"/>
      <c r="B13" s="91"/>
      <c r="D13" s="193"/>
    </row>
    <row r="14" spans="1:5">
      <c r="A14" s="124"/>
      <c r="B14" s="91"/>
      <c r="D14" s="193"/>
    </row>
    <row r="15" spans="1:5">
      <c r="A15" s="124"/>
      <c r="B15" s="91"/>
      <c r="D15" s="193"/>
    </row>
    <row r="16" spans="1:5" s="52" customFormat="1">
      <c r="A16" s="69" t="s">
        <v>3</v>
      </c>
      <c r="B16" s="49"/>
      <c r="C16" s="70"/>
      <c r="D16" s="194"/>
      <c r="E16" s="51">
        <f>SUM(D8:D15)</f>
        <v>2827.17</v>
      </c>
    </row>
    <row r="17" spans="1:5" s="23" customFormat="1">
      <c r="A17" s="68" t="s">
        <v>4</v>
      </c>
      <c r="B17" s="53"/>
      <c r="C17" s="62"/>
      <c r="D17" s="195"/>
      <c r="E17" s="55"/>
    </row>
    <row r="18" spans="1:5" s="23" customFormat="1">
      <c r="A18" s="60">
        <v>40387</v>
      </c>
      <c r="B18" s="162" t="s">
        <v>188</v>
      </c>
      <c r="C18" s="62" t="s">
        <v>187</v>
      </c>
      <c r="D18" s="196">
        <v>15.82</v>
      </c>
      <c r="E18" s="55"/>
    </row>
    <row r="19" spans="1:5">
      <c r="A19" s="61"/>
      <c r="B19" s="162"/>
      <c r="C19" s="143"/>
      <c r="D19" s="192"/>
    </row>
    <row r="20" spans="1:5">
      <c r="A20" s="60"/>
      <c r="B20" s="109"/>
      <c r="C20" s="185"/>
      <c r="D20" s="197"/>
    </row>
    <row r="21" spans="1:5">
      <c r="A21" s="60"/>
      <c r="B21" s="146"/>
      <c r="C21" s="62"/>
      <c r="D21" s="196"/>
    </row>
    <row r="22" spans="1:5">
      <c r="A22" s="61"/>
      <c r="B22" s="146"/>
      <c r="C22" s="143"/>
      <c r="D22" s="192"/>
    </row>
    <row r="23" spans="1:5">
      <c r="A23" s="61"/>
      <c r="B23" s="146"/>
      <c r="C23" s="143"/>
      <c r="D23" s="193"/>
    </row>
    <row r="24" spans="1:5">
      <c r="A24" s="61"/>
      <c r="B24" s="146"/>
      <c r="C24" s="143"/>
      <c r="D24" s="192"/>
    </row>
    <row r="25" spans="1:5">
      <c r="A25" s="61"/>
      <c r="B25" s="146"/>
      <c r="C25" s="143"/>
      <c r="D25" s="192"/>
    </row>
    <row r="26" spans="1:5">
      <c r="A26" s="61"/>
      <c r="B26" s="146"/>
      <c r="C26" s="143"/>
      <c r="D26" s="192"/>
    </row>
    <row r="27" spans="1:5">
      <c r="A27" s="61"/>
      <c r="B27" s="146"/>
      <c r="C27" s="143"/>
      <c r="D27" s="192"/>
    </row>
    <row r="28" spans="1:5">
      <c r="A28" s="61"/>
      <c r="B28" s="146"/>
      <c r="C28" s="143"/>
      <c r="D28" s="192"/>
    </row>
    <row r="29" spans="1:5">
      <c r="A29" s="61"/>
      <c r="B29" s="85"/>
      <c r="C29" s="143"/>
      <c r="D29" s="192"/>
    </row>
    <row r="30" spans="1:5" s="52" customFormat="1">
      <c r="A30" s="69" t="s">
        <v>5</v>
      </c>
      <c r="B30" s="71"/>
      <c r="C30" s="70"/>
      <c r="D30" s="194"/>
      <c r="E30" s="51">
        <f>SUM(D17:D29)</f>
        <v>15.82</v>
      </c>
    </row>
    <row r="31" spans="1:5" s="23" customFormat="1">
      <c r="A31" s="72"/>
      <c r="B31" s="92"/>
      <c r="C31" s="62"/>
      <c r="D31" s="195"/>
      <c r="E31" s="55"/>
    </row>
    <row r="32" spans="1:5" s="23" customFormat="1">
      <c r="A32" s="72"/>
      <c r="B32" s="53"/>
      <c r="C32" s="62"/>
      <c r="D32" s="195"/>
      <c r="E32" s="55"/>
    </row>
    <row r="33" spans="1:5">
      <c r="A33" s="59"/>
      <c r="B33" s="53"/>
    </row>
    <row r="34" spans="1:5">
      <c r="A34" s="59"/>
      <c r="B34" s="53"/>
    </row>
    <row r="35" spans="1:5" s="66" customFormat="1" ht="13.8" thickBot="1">
      <c r="A35" s="73" t="s">
        <v>6</v>
      </c>
      <c r="B35" s="93"/>
      <c r="C35" s="74"/>
      <c r="D35" s="198"/>
      <c r="E35" s="65">
        <f>E16-E30</f>
        <v>2811.35</v>
      </c>
    </row>
    <row r="36" spans="1:5" ht="13.8" thickTop="1">
      <c r="B36" s="85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92"/>
  <sheetViews>
    <sheetView topLeftCell="A10" zoomScale="118" workbookViewId="0">
      <selection activeCell="C21" sqref="C21"/>
    </sheetView>
  </sheetViews>
  <sheetFormatPr defaultColWidth="10.7265625" defaultRowHeight="13.2"/>
  <cols>
    <col min="1" max="1" width="11.90625" style="45" customWidth="1"/>
    <col min="2" max="2" width="7.6328125" style="46" customWidth="1"/>
    <col min="3" max="3" width="57" style="184" customWidth="1"/>
    <col min="4" max="4" width="10.36328125" style="127" customWidth="1"/>
    <col min="5" max="5" width="11.26953125" style="88" customWidth="1"/>
    <col min="6" max="6" width="10.7265625" style="10" customWidth="1"/>
    <col min="7" max="16384" width="10.7265625" style="10"/>
  </cols>
  <sheetData>
    <row r="1" spans="1:6" s="27" customFormat="1" ht="15.9" customHeight="1">
      <c r="A1" s="213" t="s">
        <v>7</v>
      </c>
      <c r="B1" s="212"/>
      <c r="C1" s="212"/>
      <c r="D1" s="212"/>
      <c r="E1" s="212"/>
    </row>
    <row r="2" spans="1:6" s="27" customFormat="1" ht="15.9" customHeight="1">
      <c r="A2" s="213" t="str">
        <f>'Monthly Activity'!A2</f>
        <v>As of 2014-7-31</v>
      </c>
      <c r="B2" s="214"/>
      <c r="C2" s="214"/>
      <c r="D2" s="214"/>
      <c r="E2" s="214"/>
    </row>
    <row r="4" spans="1:6" s="52" customFormat="1">
      <c r="A4" s="49"/>
      <c r="B4" s="50"/>
      <c r="C4" s="182" t="s">
        <v>110</v>
      </c>
      <c r="D4" s="125"/>
      <c r="E4" s="86">
        <v>3260.17</v>
      </c>
    </row>
    <row r="5" spans="1:6" s="23" customFormat="1">
      <c r="A5" s="53" t="s">
        <v>8</v>
      </c>
      <c r="B5" s="54"/>
      <c r="C5" s="183"/>
      <c r="D5" s="126"/>
      <c r="E5" s="87"/>
      <c r="F5" s="53"/>
    </row>
    <row r="6" spans="1:6">
      <c r="A6" s="56"/>
      <c r="B6" s="91">
        <v>40207</v>
      </c>
      <c r="C6" s="184" t="s">
        <v>197</v>
      </c>
      <c r="D6" s="127">
        <v>704.29</v>
      </c>
    </row>
    <row r="7" spans="1:6" s="23" customFormat="1">
      <c r="A7" s="56"/>
      <c r="B7" s="122"/>
      <c r="C7" s="185" t="s">
        <v>198</v>
      </c>
      <c r="D7" s="128"/>
      <c r="E7" s="87"/>
    </row>
    <row r="8" spans="1:6" s="23" customFormat="1">
      <c r="A8" s="57"/>
      <c r="B8" s="91">
        <v>40216</v>
      </c>
      <c r="C8" s="186" t="s">
        <v>190</v>
      </c>
      <c r="D8" s="128">
        <v>929</v>
      </c>
      <c r="E8" s="88"/>
    </row>
    <row r="9" spans="1:6" s="23" customFormat="1">
      <c r="A9" s="58"/>
      <c r="B9" s="91"/>
      <c r="C9" s="186" t="s">
        <v>191</v>
      </c>
      <c r="D9" s="128"/>
      <c r="E9" s="87"/>
    </row>
    <row r="10" spans="1:6" s="23" customFormat="1">
      <c r="A10" s="56"/>
      <c r="B10" s="91">
        <v>40246</v>
      </c>
      <c r="C10" s="59" t="s">
        <v>224</v>
      </c>
      <c r="D10" s="192"/>
      <c r="E10" s="87"/>
    </row>
    <row r="11" spans="1:6">
      <c r="A11" s="57"/>
      <c r="B11" s="122"/>
      <c r="C11" s="111" t="s">
        <v>218</v>
      </c>
      <c r="D11" s="193">
        <v>599</v>
      </c>
    </row>
    <row r="12" spans="1:6">
      <c r="A12" s="57"/>
      <c r="B12" s="91"/>
      <c r="C12" s="143" t="s">
        <v>216</v>
      </c>
      <c r="D12" s="193">
        <v>7.95</v>
      </c>
    </row>
    <row r="13" spans="1:6">
      <c r="A13" s="57"/>
      <c r="B13" s="91">
        <v>40267</v>
      </c>
      <c r="C13" s="185" t="s">
        <v>225</v>
      </c>
      <c r="D13" s="128">
        <v>10</v>
      </c>
    </row>
    <row r="14" spans="1:6">
      <c r="A14" s="57"/>
      <c r="B14" s="91">
        <v>40278</v>
      </c>
      <c r="C14" s="184" t="s">
        <v>236</v>
      </c>
      <c r="D14" s="128">
        <v>104.22</v>
      </c>
    </row>
    <row r="15" spans="1:6">
      <c r="A15" s="57"/>
      <c r="B15" s="91">
        <v>40312</v>
      </c>
      <c r="C15" s="184" t="s">
        <v>236</v>
      </c>
      <c r="D15" s="128">
        <v>0.33</v>
      </c>
    </row>
    <row r="16" spans="1:6">
      <c r="A16" s="57"/>
      <c r="B16" s="91">
        <v>40274</v>
      </c>
      <c r="C16" s="186" t="s">
        <v>238</v>
      </c>
      <c r="D16" s="128">
        <v>432</v>
      </c>
    </row>
    <row r="17" spans="1:5">
      <c r="A17" s="57"/>
      <c r="B17" s="122"/>
      <c r="C17" s="185" t="s">
        <v>242</v>
      </c>
      <c r="D17" s="128">
        <v>3.5</v>
      </c>
    </row>
    <row r="18" spans="1:5">
      <c r="A18" s="57"/>
      <c r="B18" s="91">
        <v>40386</v>
      </c>
      <c r="C18" s="59" t="s">
        <v>246</v>
      </c>
      <c r="D18" s="192">
        <v>555</v>
      </c>
    </row>
    <row r="19" spans="1:5">
      <c r="A19" s="124"/>
      <c r="B19" s="122">
        <v>40381</v>
      </c>
      <c r="C19" s="111" t="s">
        <v>250</v>
      </c>
      <c r="D19" s="193">
        <v>779.6</v>
      </c>
    </row>
    <row r="20" spans="1:5">
      <c r="A20" s="124"/>
      <c r="B20" s="91">
        <v>40359</v>
      </c>
      <c r="C20" s="143" t="s">
        <v>248</v>
      </c>
      <c r="D20" s="193">
        <v>25</v>
      </c>
    </row>
    <row r="21" spans="1:5">
      <c r="A21" s="124"/>
      <c r="B21" s="91"/>
      <c r="C21" s="186"/>
      <c r="D21" s="128"/>
    </row>
    <row r="22" spans="1:5">
      <c r="A22" s="57"/>
      <c r="B22" s="91"/>
      <c r="C22" s="186"/>
      <c r="D22" s="128"/>
    </row>
    <row r="23" spans="1:5">
      <c r="A23" s="57"/>
      <c r="B23" s="122"/>
      <c r="D23" s="128"/>
    </row>
    <row r="24" spans="1:5">
      <c r="B24" s="91"/>
      <c r="D24" s="128"/>
    </row>
    <row r="25" spans="1:5">
      <c r="B25" s="91"/>
      <c r="C25" s="186"/>
      <c r="D25" s="128"/>
    </row>
    <row r="26" spans="1:5">
      <c r="A26" s="124"/>
      <c r="B26" s="122"/>
      <c r="C26" s="185"/>
      <c r="D26" s="128"/>
    </row>
    <row r="27" spans="1:5">
      <c r="A27" s="124"/>
      <c r="B27" s="91"/>
      <c r="C27" s="186"/>
      <c r="D27" s="128"/>
    </row>
    <row r="28" spans="1:5">
      <c r="A28" s="124"/>
      <c r="B28" s="91"/>
      <c r="C28" s="186"/>
      <c r="D28" s="128"/>
    </row>
    <row r="29" spans="1:5">
      <c r="A29" s="124"/>
      <c r="B29" s="91"/>
      <c r="D29" s="128"/>
    </row>
    <row r="30" spans="1:5">
      <c r="A30" s="124"/>
      <c r="B30" s="91"/>
      <c r="D30" s="94"/>
    </row>
    <row r="31" spans="1:5">
      <c r="A31" s="124"/>
      <c r="B31" s="91"/>
      <c r="C31" s="186"/>
      <c r="D31" s="128"/>
      <c r="E31" s="128"/>
    </row>
    <row r="32" spans="1:5">
      <c r="A32" s="124"/>
      <c r="B32" s="91"/>
      <c r="C32" s="186"/>
      <c r="D32" s="110"/>
    </row>
    <row r="33" spans="1:5">
      <c r="A33" s="124"/>
      <c r="B33" s="91"/>
      <c r="D33" s="94"/>
    </row>
    <row r="34" spans="1:5">
      <c r="B34" s="91"/>
      <c r="C34" s="185"/>
      <c r="D34" s="128"/>
    </row>
    <row r="35" spans="1:5" s="52" customFormat="1">
      <c r="A35" s="49" t="s">
        <v>9</v>
      </c>
      <c r="B35" s="50"/>
      <c r="C35" s="187"/>
      <c r="D35" s="125"/>
      <c r="E35" s="86">
        <f>SUM(D6:D34)</f>
        <v>4149.8899999999994</v>
      </c>
    </row>
    <row r="36" spans="1:5" s="23" customFormat="1">
      <c r="A36" s="53" t="s">
        <v>10</v>
      </c>
      <c r="B36" s="83" t="s">
        <v>11</v>
      </c>
      <c r="C36" s="188"/>
      <c r="D36" s="126"/>
      <c r="E36" s="55" t="s">
        <v>12</v>
      </c>
    </row>
    <row r="37" spans="1:5" s="23" customFormat="1">
      <c r="A37" s="60">
        <v>40198</v>
      </c>
      <c r="B37" s="180">
        <v>1163</v>
      </c>
      <c r="C37" s="188" t="s">
        <v>111</v>
      </c>
      <c r="D37" s="129">
        <v>390</v>
      </c>
      <c r="E37" s="87"/>
    </row>
    <row r="38" spans="1:5" s="23" customFormat="1">
      <c r="A38" s="61">
        <v>40205</v>
      </c>
      <c r="B38" s="181" t="s">
        <v>188</v>
      </c>
      <c r="C38" s="186" t="s">
        <v>187</v>
      </c>
      <c r="D38" s="127">
        <v>20.56</v>
      </c>
      <c r="E38" s="87"/>
    </row>
    <row r="39" spans="1:5" s="23" customFormat="1">
      <c r="A39" s="60">
        <v>40209</v>
      </c>
      <c r="B39" s="109">
        <v>1164</v>
      </c>
      <c r="C39" s="185" t="s">
        <v>204</v>
      </c>
      <c r="D39" s="110">
        <v>495</v>
      </c>
      <c r="E39" s="87"/>
    </row>
    <row r="40" spans="1:5">
      <c r="A40" s="60">
        <v>40229</v>
      </c>
      <c r="B40" s="199">
        <v>1165</v>
      </c>
      <c r="C40" s="62" t="s">
        <v>205</v>
      </c>
      <c r="D40" s="196">
        <v>559</v>
      </c>
    </row>
    <row r="41" spans="1:5" s="23" customFormat="1">
      <c r="A41" s="61">
        <v>40228</v>
      </c>
      <c r="B41" s="200" t="s">
        <v>223</v>
      </c>
      <c r="C41" s="143" t="s">
        <v>207</v>
      </c>
      <c r="D41" s="192">
        <v>1805</v>
      </c>
      <c r="E41" s="87"/>
    </row>
    <row r="42" spans="1:5" s="23" customFormat="1">
      <c r="A42" s="61">
        <v>40227</v>
      </c>
      <c r="B42" s="200" t="s">
        <v>100</v>
      </c>
      <c r="C42" s="143" t="s">
        <v>208</v>
      </c>
      <c r="D42" s="193">
        <v>7.95</v>
      </c>
      <c r="E42" s="87"/>
    </row>
    <row r="43" spans="1:5" s="23" customFormat="1">
      <c r="A43" s="61">
        <v>40236</v>
      </c>
      <c r="B43" s="201" t="s">
        <v>188</v>
      </c>
      <c r="C43" s="143" t="s">
        <v>187</v>
      </c>
      <c r="D43" s="192">
        <v>19.899999999999999</v>
      </c>
      <c r="E43" s="87"/>
    </row>
    <row r="44" spans="1:5" s="23" customFormat="1">
      <c r="A44" s="60">
        <v>40240</v>
      </c>
      <c r="B44" s="202">
        <v>1166</v>
      </c>
      <c r="C44" s="62" t="s">
        <v>212</v>
      </c>
      <c r="D44" s="196">
        <v>126.27</v>
      </c>
      <c r="E44" s="87"/>
    </row>
    <row r="45" spans="1:5" s="23" customFormat="1">
      <c r="A45" s="61">
        <v>40240</v>
      </c>
      <c r="B45" s="202">
        <v>1167</v>
      </c>
      <c r="C45" s="143" t="s">
        <v>213</v>
      </c>
      <c r="D45" s="192">
        <v>32.35</v>
      </c>
      <c r="E45" s="87"/>
    </row>
    <row r="46" spans="1:5" s="23" customFormat="1">
      <c r="A46" s="61">
        <v>40246</v>
      </c>
      <c r="B46" s="209" t="s">
        <v>239</v>
      </c>
      <c r="C46" s="143" t="s">
        <v>237</v>
      </c>
      <c r="D46" s="192">
        <v>50</v>
      </c>
      <c r="E46" s="87"/>
    </row>
    <row r="47" spans="1:5" s="23" customFormat="1">
      <c r="A47" s="60">
        <v>40253</v>
      </c>
      <c r="B47" s="109">
        <v>1168</v>
      </c>
      <c r="C47" s="185" t="s">
        <v>215</v>
      </c>
      <c r="D47" s="197"/>
      <c r="E47" s="87">
        <v>50</v>
      </c>
    </row>
    <row r="48" spans="1:5" s="23" customFormat="1">
      <c r="A48" s="60">
        <v>40255</v>
      </c>
      <c r="B48" s="203" t="s">
        <v>100</v>
      </c>
      <c r="C48" s="62" t="s">
        <v>217</v>
      </c>
      <c r="D48" s="196">
        <v>8.48</v>
      </c>
      <c r="E48" s="87"/>
    </row>
    <row r="49" spans="1:5" s="23" customFormat="1">
      <c r="A49" s="61">
        <v>40264</v>
      </c>
      <c r="B49" s="203" t="s">
        <v>188</v>
      </c>
      <c r="C49" s="143" t="s">
        <v>187</v>
      </c>
      <c r="D49" s="192">
        <v>22.45</v>
      </c>
      <c r="E49" s="87"/>
    </row>
    <row r="50" spans="1:5">
      <c r="A50" s="60">
        <v>40276</v>
      </c>
      <c r="B50" s="204">
        <v>1169</v>
      </c>
      <c r="C50" s="62" t="s">
        <v>226</v>
      </c>
      <c r="D50" s="196">
        <v>75</v>
      </c>
      <c r="E50" s="40"/>
    </row>
    <row r="51" spans="1:5">
      <c r="A51" s="60">
        <v>40282</v>
      </c>
      <c r="B51" s="209" t="s">
        <v>100</v>
      </c>
      <c r="C51" s="62" t="s">
        <v>240</v>
      </c>
      <c r="D51" s="196">
        <v>25</v>
      </c>
      <c r="E51" s="40"/>
    </row>
    <row r="52" spans="1:5">
      <c r="A52" s="61">
        <v>40296</v>
      </c>
      <c r="B52" s="205" t="s">
        <v>188</v>
      </c>
      <c r="C52" s="143" t="s">
        <v>187</v>
      </c>
      <c r="D52" s="192">
        <v>15.47</v>
      </c>
      <c r="E52" s="40"/>
    </row>
    <row r="53" spans="1:5">
      <c r="A53" s="60">
        <v>40302</v>
      </c>
      <c r="B53" s="206">
        <v>1170</v>
      </c>
      <c r="C53" s="62" t="s">
        <v>230</v>
      </c>
      <c r="D53" s="196">
        <v>0</v>
      </c>
      <c r="E53" s="40"/>
    </row>
    <row r="54" spans="1:5">
      <c r="A54" s="61">
        <v>40302</v>
      </c>
      <c r="B54" s="206">
        <v>1171</v>
      </c>
      <c r="C54" s="143" t="s">
        <v>231</v>
      </c>
      <c r="D54" s="192">
        <v>275</v>
      </c>
      <c r="E54" s="40"/>
    </row>
    <row r="55" spans="1:5">
      <c r="A55" s="60">
        <v>40303</v>
      </c>
      <c r="B55" s="109">
        <v>1172</v>
      </c>
      <c r="C55" s="185" t="s">
        <v>233</v>
      </c>
      <c r="D55" s="197"/>
      <c r="E55" s="40">
        <v>50</v>
      </c>
    </row>
    <row r="56" spans="1:5">
      <c r="A56" s="60">
        <v>40326</v>
      </c>
      <c r="B56" s="207" t="s">
        <v>188</v>
      </c>
      <c r="C56" s="62" t="s">
        <v>187</v>
      </c>
      <c r="D56" s="196">
        <v>15.77</v>
      </c>
      <c r="E56" s="40"/>
    </row>
    <row r="57" spans="1:5">
      <c r="A57" s="60">
        <v>40358</v>
      </c>
      <c r="B57" s="208" t="s">
        <v>188</v>
      </c>
      <c r="C57" s="62" t="s">
        <v>187</v>
      </c>
      <c r="D57" s="196">
        <v>15.64</v>
      </c>
      <c r="E57" s="40"/>
    </row>
    <row r="58" spans="1:5">
      <c r="A58" s="60">
        <v>40282</v>
      </c>
      <c r="B58" s="163" t="s">
        <v>239</v>
      </c>
      <c r="C58" s="188" t="s">
        <v>237</v>
      </c>
      <c r="D58" s="129">
        <v>7</v>
      </c>
      <c r="E58" s="40"/>
    </row>
    <row r="59" spans="1:5">
      <c r="A59" s="60">
        <v>40387</v>
      </c>
      <c r="B59" s="210" t="s">
        <v>188</v>
      </c>
      <c r="C59" s="62" t="s">
        <v>187</v>
      </c>
      <c r="D59" s="196">
        <v>15.82</v>
      </c>
      <c r="E59" s="40"/>
    </row>
    <row r="60" spans="1:5">
      <c r="A60" s="60"/>
      <c r="B60" s="166"/>
      <c r="C60" s="188"/>
      <c r="D60" s="129"/>
      <c r="E60" s="40"/>
    </row>
    <row r="61" spans="1:5">
      <c r="A61" s="61"/>
      <c r="B61" s="167"/>
      <c r="C61" s="186"/>
      <c r="E61" s="40"/>
    </row>
    <row r="62" spans="1:5">
      <c r="A62" s="60"/>
      <c r="B62" s="168"/>
      <c r="C62" s="185"/>
      <c r="E62" s="40"/>
    </row>
    <row r="63" spans="1:5">
      <c r="A63" s="60"/>
      <c r="B63" s="169"/>
      <c r="C63" s="188"/>
      <c r="D63" s="129"/>
      <c r="E63" s="40"/>
    </row>
    <row r="64" spans="1:5">
      <c r="A64" s="61"/>
      <c r="B64" s="169"/>
      <c r="C64" s="186"/>
      <c r="E64" s="40"/>
    </row>
    <row r="65" spans="1:5">
      <c r="A65" s="60"/>
      <c r="B65" s="170"/>
      <c r="C65" s="185"/>
      <c r="E65" s="40"/>
    </row>
    <row r="66" spans="1:5">
      <c r="A66" s="60"/>
      <c r="B66" s="171"/>
      <c r="C66" s="188"/>
      <c r="D66" s="129"/>
      <c r="E66" s="40"/>
    </row>
    <row r="67" spans="1:5">
      <c r="A67" s="61"/>
      <c r="B67" s="172"/>
      <c r="C67" s="186"/>
    </row>
    <row r="68" spans="1:5">
      <c r="A68" s="60"/>
      <c r="B68" s="175"/>
      <c r="C68" s="185"/>
    </row>
    <row r="69" spans="1:5">
      <c r="A69" s="60"/>
      <c r="B69" s="176"/>
      <c r="C69" s="188"/>
      <c r="D69" s="129"/>
    </row>
    <row r="70" spans="1:5">
      <c r="A70" s="61"/>
      <c r="B70" s="177"/>
      <c r="C70" s="186"/>
    </row>
    <row r="71" spans="1:5">
      <c r="A71" s="60"/>
      <c r="B71" s="179"/>
      <c r="C71" s="185"/>
    </row>
    <row r="72" spans="1:5">
      <c r="A72" s="61"/>
      <c r="B72" s="109"/>
      <c r="C72" s="186"/>
    </row>
    <row r="73" spans="1:5">
      <c r="A73" s="61"/>
      <c r="B73" s="147"/>
      <c r="C73" s="186"/>
      <c r="D73" s="128"/>
    </row>
    <row r="74" spans="1:5">
      <c r="A74" s="61"/>
      <c r="B74" s="148"/>
      <c r="C74" s="186"/>
    </row>
    <row r="75" spans="1:5">
      <c r="A75" s="61"/>
      <c r="B75" s="152"/>
      <c r="C75" s="186"/>
    </row>
    <row r="76" spans="1:5">
      <c r="A76" s="60"/>
      <c r="B76" s="149"/>
      <c r="C76" s="186"/>
    </row>
    <row r="77" spans="1:5">
      <c r="A77" s="60"/>
      <c r="B77" s="150"/>
      <c r="C77" s="188"/>
    </row>
    <row r="78" spans="1:5">
      <c r="A78" s="60"/>
      <c r="B78" s="151"/>
      <c r="C78" s="185"/>
    </row>
    <row r="79" spans="1:5">
      <c r="A79" s="60"/>
      <c r="B79" s="152"/>
      <c r="C79" s="188"/>
      <c r="D79" s="129"/>
    </row>
    <row r="80" spans="1:5">
      <c r="A80" s="60"/>
      <c r="B80" s="54"/>
      <c r="C80" s="188"/>
    </row>
    <row r="81" spans="1:5" s="52" customFormat="1">
      <c r="A81" s="49" t="s">
        <v>13</v>
      </c>
      <c r="B81" s="50"/>
      <c r="C81" s="187"/>
      <c r="D81" s="125"/>
      <c r="E81" s="86">
        <f>SUM(D37:D80)</f>
        <v>3981.6599999999994</v>
      </c>
    </row>
    <row r="82" spans="1:5" s="23" customFormat="1">
      <c r="A82" s="53"/>
      <c r="B82" s="54"/>
      <c r="C82" s="188"/>
      <c r="D82" s="126"/>
      <c r="E82" s="87"/>
    </row>
    <row r="83" spans="1:5" s="23" customFormat="1">
      <c r="A83" s="53"/>
      <c r="B83" s="54"/>
      <c r="C83" s="188"/>
      <c r="D83" s="126"/>
      <c r="E83" s="87"/>
    </row>
    <row r="84" spans="1:5" s="23" customFormat="1">
      <c r="A84" s="53"/>
      <c r="B84" s="54"/>
      <c r="C84" s="188"/>
      <c r="D84" s="126"/>
      <c r="E84" s="87"/>
    </row>
    <row r="86" spans="1:5" s="52" customFormat="1">
      <c r="A86" s="49" t="s">
        <v>14</v>
      </c>
      <c r="B86" s="50"/>
      <c r="C86" s="187"/>
      <c r="D86" s="125"/>
      <c r="E86" s="86">
        <f>E35-E81</f>
        <v>168.23000000000002</v>
      </c>
    </row>
    <row r="87" spans="1:5" s="23" customFormat="1">
      <c r="A87" s="53"/>
      <c r="B87" s="54"/>
      <c r="C87" s="188"/>
      <c r="D87" s="126"/>
      <c r="E87" s="87"/>
    </row>
    <row r="88" spans="1:5" s="23" customFormat="1">
      <c r="A88" s="53"/>
      <c r="B88" s="54"/>
      <c r="C88" s="188"/>
      <c r="D88" s="126"/>
      <c r="E88" s="87"/>
    </row>
    <row r="89" spans="1:5" s="23" customFormat="1">
      <c r="A89" s="53"/>
      <c r="B89" s="54"/>
      <c r="C89" s="188"/>
      <c r="D89" s="126"/>
      <c r="E89" s="87"/>
    </row>
    <row r="91" spans="1:5" s="66" customFormat="1" ht="13.8" thickBot="1">
      <c r="A91" s="63" t="s">
        <v>15</v>
      </c>
      <c r="B91" s="64"/>
      <c r="C91" s="189"/>
      <c r="D91" s="130"/>
      <c r="E91" s="89">
        <f>E4+E86</f>
        <v>3428.4</v>
      </c>
    </row>
    <row r="92" spans="1:5" ht="13.8" thickTop="1"/>
  </sheetData>
  <mergeCells count="2">
    <mergeCell ref="A1:E1"/>
    <mergeCell ref="A2:E2"/>
  </mergeCells>
  <phoneticPr fontId="2"/>
  <printOptions horizontalCentered="1" gridLines="1"/>
  <pageMargins left="0.75" right="0.75" top="1" bottom="1" header="0.5" footer="0.5"/>
  <pageSetup scale="56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workbookViewId="0">
      <selection activeCell="C11" sqref="C11"/>
    </sheetView>
  </sheetViews>
  <sheetFormatPr defaultColWidth="10.7265625" defaultRowHeight="13.2"/>
  <cols>
    <col min="1" max="1" width="12.08984375" style="57" customWidth="1"/>
    <col min="2" max="2" width="10" style="46" customWidth="1"/>
    <col min="3" max="3" width="46.08984375" style="59" customWidth="1"/>
    <col min="4" max="4" width="10" style="127" customWidth="1"/>
    <col min="5" max="5" width="11.26953125" style="88" customWidth="1"/>
    <col min="6" max="6" width="10.7265625" style="10" customWidth="1"/>
    <col min="7" max="16384" width="10.7265625" style="10"/>
  </cols>
  <sheetData>
    <row r="1" spans="1:6" s="156" customFormat="1" ht="15.9" customHeight="1">
      <c r="A1" s="213" t="s">
        <v>7</v>
      </c>
      <c r="B1" s="212"/>
      <c r="C1" s="212"/>
      <c r="D1" s="212"/>
      <c r="E1" s="212"/>
    </row>
    <row r="2" spans="1:6" s="156" customFormat="1" ht="15.9" customHeight="1">
      <c r="A2" s="213" t="str">
        <f>'Monthly Activity'!A2</f>
        <v>As of 2014-7-31</v>
      </c>
      <c r="B2" s="214"/>
      <c r="C2" s="214"/>
      <c r="D2" s="214"/>
      <c r="E2" s="214"/>
    </row>
    <row r="4" spans="1:6" s="52" customFormat="1">
      <c r="A4" s="158"/>
      <c r="B4" s="50"/>
      <c r="C4" s="95" t="s">
        <v>99</v>
      </c>
      <c r="D4" s="125"/>
      <c r="E4" s="86">
        <v>0</v>
      </c>
    </row>
    <row r="5" spans="1:6" s="23" customFormat="1">
      <c r="A5" s="159" t="s">
        <v>8</v>
      </c>
      <c r="B5" s="54"/>
      <c r="C5" s="96"/>
      <c r="D5" s="126"/>
      <c r="E5" s="87"/>
      <c r="F5" s="53"/>
    </row>
    <row r="6" spans="1:6">
      <c r="A6" s="58">
        <v>39922</v>
      </c>
      <c r="B6" s="91"/>
      <c r="C6" s="59" t="s">
        <v>101</v>
      </c>
      <c r="D6" s="127">
        <v>1379.49</v>
      </c>
    </row>
    <row r="7" spans="1:6" s="23" customFormat="1">
      <c r="A7" s="58">
        <v>39933</v>
      </c>
      <c r="B7" s="122" t="s">
        <v>105</v>
      </c>
      <c r="C7" s="111" t="s">
        <v>102</v>
      </c>
      <c r="D7" s="128">
        <v>21.83</v>
      </c>
      <c r="E7" s="87"/>
    </row>
    <row r="8" spans="1:6" s="23" customFormat="1">
      <c r="A8" s="57"/>
      <c r="B8" s="91"/>
      <c r="C8" s="143"/>
      <c r="D8" s="128"/>
      <c r="E8" s="88"/>
    </row>
    <row r="9" spans="1:6" s="23" customFormat="1">
      <c r="A9" s="58"/>
      <c r="B9" s="91"/>
      <c r="C9" s="143"/>
      <c r="D9" s="128"/>
      <c r="E9" s="87"/>
    </row>
    <row r="10" spans="1:6" s="23" customFormat="1">
      <c r="A10" s="58"/>
      <c r="B10" s="91"/>
      <c r="C10" s="59"/>
      <c r="D10" s="127"/>
      <c r="E10" s="87"/>
    </row>
    <row r="11" spans="1:6">
      <c r="B11" s="91"/>
      <c r="D11" s="128"/>
    </row>
    <row r="12" spans="1:6">
      <c r="B12" s="122"/>
      <c r="C12" s="111"/>
      <c r="D12" s="128"/>
    </row>
    <row r="13" spans="1:6">
      <c r="B13" s="91"/>
      <c r="C13" s="111"/>
      <c r="D13" s="128"/>
    </row>
    <row r="14" spans="1:6">
      <c r="B14" s="91"/>
      <c r="D14" s="128"/>
    </row>
    <row r="15" spans="1:6">
      <c r="A15" s="160"/>
      <c r="B15" s="91"/>
      <c r="C15" s="143"/>
      <c r="D15" s="128"/>
      <c r="E15" s="128"/>
    </row>
    <row r="16" spans="1:6">
      <c r="A16" s="160"/>
      <c r="B16" s="91"/>
      <c r="C16" s="143"/>
      <c r="D16" s="110"/>
    </row>
    <row r="17" spans="1:5">
      <c r="A17" s="160"/>
      <c r="B17" s="91"/>
      <c r="D17" s="94"/>
    </row>
    <row r="18" spans="1:5">
      <c r="B18" s="91"/>
      <c r="C18" s="111"/>
      <c r="D18" s="128"/>
    </row>
    <row r="19" spans="1:5" s="52" customFormat="1">
      <c r="A19" s="158" t="s">
        <v>9</v>
      </c>
      <c r="B19" s="50"/>
      <c r="C19" s="70"/>
      <c r="D19" s="125"/>
      <c r="E19" s="86">
        <f>SUM(D6:D18)</f>
        <v>1401.32</v>
      </c>
    </row>
    <row r="20" spans="1:5" s="23" customFormat="1">
      <c r="A20" s="159" t="s">
        <v>10</v>
      </c>
      <c r="B20" s="83" t="s">
        <v>11</v>
      </c>
      <c r="C20" s="62"/>
      <c r="D20" s="126"/>
      <c r="E20" s="55" t="s">
        <v>12</v>
      </c>
    </row>
    <row r="21" spans="1:5" s="23" customFormat="1">
      <c r="A21" s="58">
        <v>39939</v>
      </c>
      <c r="B21" s="156" t="s">
        <v>100</v>
      </c>
      <c r="C21" s="143" t="s">
        <v>103</v>
      </c>
      <c r="D21" s="127">
        <v>3.53</v>
      </c>
      <c r="E21" s="87"/>
    </row>
    <row r="22" spans="1:5" s="23" customFormat="1">
      <c r="A22" s="58">
        <v>39939</v>
      </c>
      <c r="B22" s="156" t="s">
        <v>100</v>
      </c>
      <c r="C22" s="143" t="s">
        <v>104</v>
      </c>
      <c r="D22" s="127">
        <v>12.95</v>
      </c>
      <c r="E22" s="87"/>
    </row>
    <row r="23" spans="1:5" s="23" customFormat="1">
      <c r="A23" s="58"/>
      <c r="B23" s="156"/>
      <c r="C23" s="62"/>
      <c r="D23" s="127"/>
      <c r="E23" s="87"/>
    </row>
    <row r="24" spans="1:5">
      <c r="A24" s="58"/>
      <c r="B24" s="156"/>
      <c r="C24" s="111"/>
    </row>
    <row r="25" spans="1:5" s="23" customFormat="1">
      <c r="A25" s="58"/>
      <c r="B25" s="156"/>
      <c r="C25" s="62"/>
      <c r="D25" s="129"/>
      <c r="E25" s="87"/>
    </row>
    <row r="26" spans="1:5" s="23" customFormat="1">
      <c r="A26" s="58"/>
      <c r="B26" s="156"/>
      <c r="C26" s="143"/>
      <c r="D26" s="127"/>
      <c r="E26" s="87"/>
    </row>
    <row r="27" spans="1:5" s="23" customFormat="1">
      <c r="A27" s="58"/>
      <c r="B27" s="156"/>
      <c r="C27" s="62"/>
      <c r="D27" s="127"/>
      <c r="E27" s="87"/>
    </row>
    <row r="28" spans="1:5" s="23" customFormat="1">
      <c r="A28" s="58"/>
      <c r="B28" s="156"/>
      <c r="C28" s="111"/>
      <c r="D28" s="127"/>
      <c r="E28" s="87"/>
    </row>
    <row r="29" spans="1:5" s="23" customFormat="1">
      <c r="A29" s="58"/>
      <c r="B29" s="156"/>
      <c r="C29" s="143"/>
      <c r="D29" s="127"/>
      <c r="E29" s="87"/>
    </row>
    <row r="30" spans="1:5">
      <c r="A30" s="58"/>
      <c r="B30" s="156"/>
      <c r="C30" s="143"/>
    </row>
    <row r="31" spans="1:5">
      <c r="A31" s="58"/>
      <c r="B31" s="156"/>
      <c r="C31" s="62"/>
    </row>
    <row r="32" spans="1:5">
      <c r="A32" s="58"/>
      <c r="B32" s="156"/>
      <c r="C32" s="111"/>
    </row>
    <row r="33" spans="1:5">
      <c r="A33" s="58"/>
      <c r="B33" s="156"/>
      <c r="C33" s="62"/>
      <c r="D33" s="129"/>
    </row>
    <row r="34" spans="1:5">
      <c r="A34" s="58"/>
      <c r="B34" s="54"/>
      <c r="C34" s="62"/>
    </row>
    <row r="35" spans="1:5" s="52" customFormat="1">
      <c r="A35" s="158" t="s">
        <v>13</v>
      </c>
      <c r="B35" s="50"/>
      <c r="C35" s="70"/>
      <c r="D35" s="125"/>
      <c r="E35" s="86">
        <f>SUM(D21:D34)</f>
        <v>16.48</v>
      </c>
    </row>
    <row r="36" spans="1:5" s="23" customFormat="1">
      <c r="A36" s="159"/>
      <c r="B36" s="54"/>
      <c r="C36" s="62"/>
      <c r="D36" s="126"/>
      <c r="E36" s="87"/>
    </row>
    <row r="37" spans="1:5" s="23" customFormat="1">
      <c r="A37" s="159"/>
      <c r="B37" s="54"/>
      <c r="C37" s="62"/>
      <c r="D37" s="126"/>
      <c r="E37" s="87"/>
    </row>
    <row r="38" spans="1:5" s="23" customFormat="1">
      <c r="A38" s="159"/>
      <c r="B38" s="54"/>
      <c r="C38" s="62"/>
      <c r="D38" s="126"/>
      <c r="E38" s="87"/>
    </row>
    <row r="40" spans="1:5" s="52" customFormat="1">
      <c r="A40" s="158" t="s">
        <v>14</v>
      </c>
      <c r="B40" s="50"/>
      <c r="C40" s="70"/>
      <c r="D40" s="125"/>
      <c r="E40" s="86">
        <f>E19-E35</f>
        <v>1384.84</v>
      </c>
    </row>
    <row r="41" spans="1:5" s="23" customFormat="1">
      <c r="A41" s="159"/>
      <c r="B41" s="54"/>
      <c r="C41" s="62"/>
      <c r="D41" s="126"/>
      <c r="E41" s="87"/>
    </row>
    <row r="42" spans="1:5" s="23" customFormat="1">
      <c r="A42" s="159"/>
      <c r="B42" s="54"/>
      <c r="C42" s="62"/>
      <c r="D42" s="126"/>
      <c r="E42" s="87"/>
    </row>
    <row r="43" spans="1:5" s="23" customFormat="1">
      <c r="A43" s="159"/>
      <c r="B43" s="54"/>
      <c r="C43" s="62"/>
      <c r="D43" s="126"/>
      <c r="E43" s="87"/>
    </row>
    <row r="45" spans="1:5" s="66" customFormat="1" ht="13.8" thickBot="1">
      <c r="A45" s="161" t="s">
        <v>15</v>
      </c>
      <c r="B45" s="64"/>
      <c r="C45" s="74"/>
      <c r="D45" s="130"/>
      <c r="E45" s="89">
        <f>E4+E40</f>
        <v>1384.84</v>
      </c>
    </row>
    <row r="46" spans="1:5" ht="13.8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A10" sqref="A10:D13"/>
    </sheetView>
  </sheetViews>
  <sheetFormatPr defaultRowHeight="12.6"/>
  <cols>
    <col min="1" max="1" width="11.26953125" customWidth="1"/>
    <col min="2" max="2" width="9.26953125" customWidth="1"/>
    <col min="3" max="3" width="27.08984375" customWidth="1"/>
    <col min="4" max="4" width="12.26953125" style="84" customWidth="1"/>
    <col min="5" max="5" width="13.08984375" customWidth="1"/>
  </cols>
  <sheetData>
    <row r="1" spans="1:5">
      <c r="B1" s="115" t="s">
        <v>16</v>
      </c>
    </row>
    <row r="2" spans="1:5" ht="13.8">
      <c r="A2" s="213" t="str">
        <f>'Monthly Activity'!A2</f>
        <v>As of 2014-7-31</v>
      </c>
      <c r="B2" s="214"/>
      <c r="C2" s="214"/>
      <c r="D2" s="214"/>
      <c r="E2" s="214"/>
    </row>
    <row r="3" spans="1:5">
      <c r="A3" s="114">
        <v>39082</v>
      </c>
      <c r="C3" s="144" t="s">
        <v>95</v>
      </c>
      <c r="D3" s="84">
        <v>10112.629999999999</v>
      </c>
    </row>
    <row r="4" spans="1:5">
      <c r="A4" s="114"/>
    </row>
    <row r="5" spans="1:5">
      <c r="A5" s="114"/>
    </row>
    <row r="6" spans="1:5">
      <c r="A6" s="114"/>
    </row>
    <row r="7" spans="1:5" ht="13.2" thickBot="1">
      <c r="A7" s="114"/>
    </row>
    <row r="8" spans="1:5" s="113" customFormat="1" ht="13.2" thickBot="1">
      <c r="A8" s="112"/>
      <c r="C8" s="116" t="s">
        <v>17</v>
      </c>
      <c r="D8" s="117"/>
      <c r="E8" s="117">
        <f>SUM(D10:D20)</f>
        <v>0</v>
      </c>
    </row>
    <row r="9" spans="1:5">
      <c r="A9" s="114" t="s">
        <v>23</v>
      </c>
      <c r="C9" t="s">
        <v>90</v>
      </c>
      <c r="D9" s="84" t="s">
        <v>89</v>
      </c>
    </row>
    <row r="10" spans="1:5">
      <c r="A10" s="114"/>
      <c r="B10" s="121"/>
    </row>
    <row r="11" spans="1:5">
      <c r="A11" s="114"/>
      <c r="B11" s="114"/>
    </row>
    <row r="12" spans="1:5">
      <c r="A12" s="114"/>
    </row>
    <row r="13" spans="1:5">
      <c r="A13" s="114"/>
    </row>
    <row r="14" spans="1:5">
      <c r="A14" s="114"/>
    </row>
    <row r="15" spans="1:5">
      <c r="A15" s="114"/>
    </row>
    <row r="16" spans="1:5">
      <c r="A16" s="114"/>
    </row>
    <row r="17" spans="1:5">
      <c r="A17" s="114"/>
    </row>
    <row r="18" spans="1:5">
      <c r="A18" s="114"/>
    </row>
    <row r="19" spans="1:5">
      <c r="A19" s="114"/>
    </row>
    <row r="20" spans="1:5" ht="13.2" thickBot="1">
      <c r="A20" s="114"/>
    </row>
    <row r="21" spans="1:5" s="113" customFormat="1" ht="13.2" thickBot="1">
      <c r="A21" s="112"/>
      <c r="C21" s="116" t="s">
        <v>18</v>
      </c>
      <c r="D21" s="117"/>
      <c r="E21" s="117">
        <f>SUM(D22:D25)</f>
        <v>0</v>
      </c>
    </row>
    <row r="22" spans="1:5" s="118" customFormat="1">
      <c r="C22" s="119"/>
      <c r="D22" s="120"/>
      <c r="E22" s="120"/>
    </row>
    <row r="23" spans="1:5" s="118" customFormat="1">
      <c r="C23" s="119"/>
      <c r="D23" s="120"/>
      <c r="E23" s="120"/>
    </row>
    <row r="25" spans="1:5" ht="13.2" thickBot="1"/>
    <row r="26" spans="1:5" s="113" customFormat="1" ht="13.2" thickBot="1">
      <c r="A26" s="112"/>
      <c r="C26" s="116" t="s">
        <v>19</v>
      </c>
      <c r="D26" s="117"/>
      <c r="E26" s="117">
        <f>SUM(D3-D7)+E8-E21</f>
        <v>10112.629999999999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1"/>
  <sheetViews>
    <sheetView topLeftCell="A7" workbookViewId="0">
      <selection activeCell="D13" sqref="D13"/>
    </sheetView>
  </sheetViews>
  <sheetFormatPr defaultColWidth="11" defaultRowHeight="13.2"/>
  <cols>
    <col min="1" max="1" width="9.26953125" style="29" customWidth="1"/>
    <col min="2" max="2" width="10.7265625" style="29" customWidth="1"/>
    <col min="3" max="3" width="9.6328125" style="29" customWidth="1"/>
    <col min="4" max="4" width="10" style="139" customWidth="1"/>
    <col min="5" max="5" width="22.36328125" style="29" customWidth="1"/>
    <col min="6" max="16384" width="11" style="10"/>
  </cols>
  <sheetData>
    <row r="1" spans="1:256" s="26" customFormat="1" ht="17.100000000000001" customHeight="1">
      <c r="A1" s="213" t="s">
        <v>20</v>
      </c>
      <c r="B1" s="212"/>
      <c r="C1" s="212"/>
      <c r="D1" s="212"/>
      <c r="E1" s="212"/>
    </row>
    <row r="2" spans="1:256" s="26" customFormat="1" ht="17.100000000000001" customHeight="1">
      <c r="A2" s="213" t="str">
        <f>'Monthly Activity'!A2</f>
        <v>As of 2014-7-31</v>
      </c>
      <c r="B2" s="214"/>
      <c r="C2" s="214"/>
      <c r="D2" s="214"/>
      <c r="E2" s="214"/>
    </row>
    <row r="3" spans="1:256" s="27" customFormat="1">
      <c r="A3" s="217" t="s">
        <v>91</v>
      </c>
      <c r="B3" s="216"/>
      <c r="C3" s="216"/>
      <c r="D3" s="216"/>
      <c r="E3" s="216"/>
    </row>
    <row r="4" spans="1:256" s="28" customFormat="1">
      <c r="A4" s="28" t="s">
        <v>21</v>
      </c>
      <c r="B4" s="28" t="s">
        <v>22</v>
      </c>
      <c r="C4" s="28" t="s">
        <v>23</v>
      </c>
      <c r="D4" s="140" t="s">
        <v>24</v>
      </c>
      <c r="E4" s="28" t="s">
        <v>25</v>
      </c>
    </row>
    <row r="5" spans="1:256" s="31" customFormat="1">
      <c r="A5" s="132" t="s">
        <v>113</v>
      </c>
      <c r="B5" s="132" t="s">
        <v>114</v>
      </c>
      <c r="C5" s="133"/>
      <c r="D5" s="131">
        <v>40</v>
      </c>
      <c r="E5" s="132"/>
      <c r="F5" s="32"/>
      <c r="G5"/>
    </row>
    <row r="6" spans="1:256">
      <c r="A6" s="132" t="s">
        <v>115</v>
      </c>
      <c r="B6" s="132" t="s">
        <v>116</v>
      </c>
      <c r="C6" s="133"/>
      <c r="D6" s="131">
        <v>40</v>
      </c>
      <c r="E6" s="132"/>
      <c r="F6" s="32"/>
      <c r="G6" s="153"/>
    </row>
    <row r="7" spans="1:256">
      <c r="A7" s="132" t="s">
        <v>117</v>
      </c>
      <c r="B7" s="132" t="s">
        <v>118</v>
      </c>
      <c r="C7" s="133"/>
      <c r="D7" s="131">
        <v>40</v>
      </c>
      <c r="E7" s="134"/>
      <c r="F7" s="32"/>
      <c r="G7"/>
    </row>
    <row r="8" spans="1:256">
      <c r="A8" s="132" t="s">
        <v>119</v>
      </c>
      <c r="B8" s="132" t="s">
        <v>120</v>
      </c>
      <c r="C8" s="135"/>
      <c r="D8" s="131">
        <v>40</v>
      </c>
      <c r="E8" s="136"/>
      <c r="F8" s="32"/>
      <c r="G8"/>
    </row>
    <row r="9" spans="1:256">
      <c r="A9" s="132" t="s">
        <v>121</v>
      </c>
      <c r="B9" s="132" t="s">
        <v>122</v>
      </c>
      <c r="C9" s="133"/>
      <c r="D9" s="131">
        <v>40</v>
      </c>
      <c r="E9" s="132"/>
      <c r="F9" s="32"/>
      <c r="G9"/>
      <c r="H9" s="31"/>
    </row>
    <row r="10" spans="1:256" s="31" customFormat="1">
      <c r="A10" s="137" t="s">
        <v>123</v>
      </c>
      <c r="B10" s="136" t="s">
        <v>124</v>
      </c>
      <c r="C10" s="136"/>
      <c r="D10" s="131">
        <v>40</v>
      </c>
      <c r="E10" s="136"/>
      <c r="F10" s="32">
        <v>0.28999999999999998</v>
      </c>
      <c r="G10"/>
      <c r="H10" s="34"/>
    </row>
    <row r="11" spans="1:256" s="31" customFormat="1">
      <c r="A11" s="132" t="s">
        <v>244</v>
      </c>
      <c r="B11" s="132"/>
      <c r="C11" s="133"/>
      <c r="D11" s="131">
        <v>40</v>
      </c>
      <c r="E11" s="132"/>
      <c r="F11" s="32"/>
      <c r="G11"/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>
      <c r="A12" s="137" t="s">
        <v>157</v>
      </c>
      <c r="B12" s="136" t="s">
        <v>245</v>
      </c>
      <c r="C12" s="136"/>
      <c r="D12" s="131">
        <v>40</v>
      </c>
      <c r="E12" s="132"/>
      <c r="F12" s="32"/>
      <c r="G12"/>
      <c r="H12" s="10"/>
    </row>
    <row r="13" spans="1:256">
      <c r="A13" s="132" t="s">
        <v>126</v>
      </c>
      <c r="B13" s="132" t="s">
        <v>127</v>
      </c>
      <c r="C13" s="133"/>
      <c r="D13" s="131">
        <v>40</v>
      </c>
      <c r="E13" s="132"/>
      <c r="F13" s="32"/>
      <c r="G13"/>
    </row>
    <row r="14" spans="1:256">
      <c r="A14" s="132" t="s">
        <v>128</v>
      </c>
      <c r="B14" s="132" t="s">
        <v>129</v>
      </c>
      <c r="C14" s="133"/>
      <c r="D14" s="131">
        <v>40</v>
      </c>
      <c r="E14" s="132"/>
      <c r="F14" s="32"/>
      <c r="G14"/>
    </row>
    <row r="15" spans="1:256">
      <c r="A15" s="132" t="s">
        <v>130</v>
      </c>
      <c r="B15" s="132" t="s">
        <v>131</v>
      </c>
      <c r="C15" s="133"/>
      <c r="D15" s="131">
        <v>20</v>
      </c>
      <c r="E15" s="132"/>
      <c r="F15" s="32">
        <v>1.22</v>
      </c>
      <c r="G15"/>
    </row>
    <row r="16" spans="1:256">
      <c r="A16" s="134" t="s">
        <v>132</v>
      </c>
      <c r="B16" s="134" t="s">
        <v>133</v>
      </c>
      <c r="C16" s="133"/>
      <c r="D16" s="131">
        <v>40</v>
      </c>
      <c r="E16" s="134"/>
      <c r="F16" s="32"/>
      <c r="G16"/>
    </row>
    <row r="17" spans="1:7">
      <c r="A17" s="132" t="s">
        <v>134</v>
      </c>
      <c r="B17" s="132" t="s">
        <v>135</v>
      </c>
      <c r="C17" s="133"/>
      <c r="D17" s="131">
        <v>40</v>
      </c>
      <c r="E17" s="132"/>
      <c r="F17" s="32"/>
      <c r="G17"/>
    </row>
    <row r="18" spans="1:7">
      <c r="A18" s="132" t="s">
        <v>136</v>
      </c>
      <c r="B18" s="132" t="s">
        <v>137</v>
      </c>
      <c r="C18" s="133"/>
      <c r="D18" s="131">
        <v>40</v>
      </c>
      <c r="E18" s="132"/>
      <c r="F18" s="32">
        <v>0.28999999999999998</v>
      </c>
      <c r="G18"/>
    </row>
    <row r="19" spans="1:7">
      <c r="A19" s="132" t="s">
        <v>138</v>
      </c>
      <c r="B19" s="132" t="s">
        <v>139</v>
      </c>
      <c r="C19" s="135"/>
      <c r="D19" s="131">
        <v>40</v>
      </c>
      <c r="E19" s="136"/>
      <c r="F19" s="32"/>
      <c r="G19"/>
    </row>
    <row r="20" spans="1:7">
      <c r="A20" s="132" t="s">
        <v>140</v>
      </c>
      <c r="B20" s="132" t="s">
        <v>141</v>
      </c>
      <c r="C20" s="133"/>
      <c r="D20" s="131">
        <v>40</v>
      </c>
      <c r="E20" s="132"/>
      <c r="F20" s="32">
        <v>0.28999999999999998</v>
      </c>
      <c r="G20"/>
    </row>
    <row r="21" spans="1:7">
      <c r="A21" s="132" t="s">
        <v>142</v>
      </c>
      <c r="B21" s="132" t="s">
        <v>143</v>
      </c>
      <c r="C21" s="133"/>
      <c r="D21" s="131">
        <v>40</v>
      </c>
      <c r="E21" s="132"/>
      <c r="F21" s="32"/>
      <c r="G21"/>
    </row>
    <row r="22" spans="1:7">
      <c r="A22" s="29" t="s">
        <v>144</v>
      </c>
      <c r="B22" s="29" t="s">
        <v>145</v>
      </c>
      <c r="C22" s="30"/>
      <c r="D22" s="141">
        <v>40</v>
      </c>
      <c r="F22" s="32"/>
      <c r="G22"/>
    </row>
    <row r="23" spans="1:7">
      <c r="A23" s="138" t="s">
        <v>146</v>
      </c>
      <c r="B23" s="138" t="s">
        <v>147</v>
      </c>
      <c r="C23" s="10"/>
      <c r="D23" s="131">
        <v>40</v>
      </c>
      <c r="E23" s="10"/>
      <c r="F23" s="32">
        <v>0.28999999999999998</v>
      </c>
      <c r="G23"/>
    </row>
    <row r="24" spans="1:7">
      <c r="A24" s="138" t="s">
        <v>148</v>
      </c>
      <c r="B24" s="138" t="s">
        <v>149</v>
      </c>
      <c r="C24" s="10"/>
      <c r="D24" s="131">
        <v>40</v>
      </c>
      <c r="E24" s="10"/>
      <c r="F24" s="32"/>
      <c r="G24"/>
    </row>
    <row r="25" spans="1:7">
      <c r="A25" s="132" t="s">
        <v>150</v>
      </c>
      <c r="B25" s="132" t="s">
        <v>151</v>
      </c>
      <c r="C25" s="133"/>
      <c r="D25" s="131">
        <v>40</v>
      </c>
      <c r="E25" s="136"/>
      <c r="F25" s="32"/>
      <c r="G25"/>
    </row>
    <row r="26" spans="1:7">
      <c r="A26" s="132" t="s">
        <v>152</v>
      </c>
      <c r="B26" s="132" t="s">
        <v>153</v>
      </c>
      <c r="C26" s="133"/>
      <c r="D26" s="131">
        <v>80</v>
      </c>
      <c r="E26" s="136" t="s">
        <v>203</v>
      </c>
      <c r="F26" s="32">
        <v>0.57999999999999996</v>
      </c>
      <c r="G26" t="s">
        <v>202</v>
      </c>
    </row>
    <row r="27" spans="1:7">
      <c r="A27" s="138" t="s">
        <v>154</v>
      </c>
      <c r="B27" s="138" t="s">
        <v>155</v>
      </c>
      <c r="C27" s="10"/>
      <c r="D27" s="131">
        <v>40</v>
      </c>
      <c r="E27" s="10"/>
      <c r="F27" s="32"/>
      <c r="G27" s="153" t="s">
        <v>156</v>
      </c>
    </row>
    <row r="28" spans="1:7">
      <c r="A28" s="132" t="s">
        <v>157</v>
      </c>
      <c r="B28" s="132" t="s">
        <v>158</v>
      </c>
      <c r="C28" s="133"/>
      <c r="D28" s="131">
        <v>40</v>
      </c>
      <c r="E28" s="132"/>
      <c r="F28" s="32">
        <v>0.28999999999999998</v>
      </c>
      <c r="G28"/>
    </row>
    <row r="29" spans="1:7">
      <c r="A29" s="132" t="s">
        <v>159</v>
      </c>
      <c r="B29" s="132" t="s">
        <v>160</v>
      </c>
      <c r="C29" s="133"/>
      <c r="D29" s="131">
        <v>40</v>
      </c>
      <c r="E29" s="132"/>
      <c r="F29" s="32"/>
      <c r="G29"/>
    </row>
    <row r="30" spans="1:7">
      <c r="A30" s="132" t="s">
        <v>162</v>
      </c>
      <c r="B30" s="132" t="s">
        <v>163</v>
      </c>
      <c r="C30" s="133"/>
      <c r="D30" s="131">
        <v>40</v>
      </c>
      <c r="E30" s="132"/>
      <c r="F30" s="32"/>
      <c r="G30"/>
    </row>
    <row r="31" spans="1:7">
      <c r="A31" s="132" t="s">
        <v>164</v>
      </c>
      <c r="B31" s="132" t="s">
        <v>165</v>
      </c>
      <c r="C31" s="133"/>
      <c r="D31" s="131">
        <v>40</v>
      </c>
      <c r="E31" s="132"/>
      <c r="F31" s="32">
        <v>0.28999999999999998</v>
      </c>
      <c r="G31" s="31"/>
    </row>
    <row r="32" spans="1:7">
      <c r="A32" s="134" t="s">
        <v>166</v>
      </c>
      <c r="B32" s="134" t="s">
        <v>167</v>
      </c>
      <c r="C32" s="133"/>
      <c r="D32" s="131">
        <v>40</v>
      </c>
      <c r="E32" s="134"/>
      <c r="F32" s="32"/>
      <c r="G32" t="s">
        <v>168</v>
      </c>
    </row>
    <row r="33" spans="1:7">
      <c r="A33" s="132" t="s">
        <v>161</v>
      </c>
      <c r="B33" s="132" t="s">
        <v>169</v>
      </c>
      <c r="C33" s="133"/>
      <c r="D33" s="131">
        <v>40</v>
      </c>
      <c r="E33" s="132"/>
      <c r="F33" s="32"/>
      <c r="G33" t="s">
        <v>168</v>
      </c>
    </row>
    <row r="34" spans="1:7">
      <c r="A34" s="132" t="s">
        <v>170</v>
      </c>
      <c r="B34" s="132" t="s">
        <v>171</v>
      </c>
      <c r="C34" s="133"/>
      <c r="D34" s="131">
        <v>40</v>
      </c>
      <c r="E34" s="132"/>
      <c r="F34" s="32">
        <v>0.28999999999999998</v>
      </c>
      <c r="G34"/>
    </row>
    <row r="35" spans="1:7">
      <c r="A35" s="132" t="s">
        <v>172</v>
      </c>
      <c r="B35" s="132" t="s">
        <v>173</v>
      </c>
      <c r="C35" s="133"/>
      <c r="D35" s="131">
        <v>40</v>
      </c>
      <c r="E35" s="138"/>
      <c r="F35" s="32">
        <v>0.28999999999999998</v>
      </c>
      <c r="G35"/>
    </row>
    <row r="36" spans="1:7">
      <c r="A36" s="132" t="s">
        <v>174</v>
      </c>
      <c r="B36" s="132" t="s">
        <v>175</v>
      </c>
      <c r="C36" s="133"/>
      <c r="D36" s="131"/>
      <c r="E36" s="132"/>
      <c r="F36" s="32"/>
      <c r="G36"/>
    </row>
    <row r="37" spans="1:7">
      <c r="A37" s="132" t="s">
        <v>176</v>
      </c>
      <c r="B37" s="132" t="s">
        <v>177</v>
      </c>
      <c r="C37" s="133"/>
      <c r="D37" s="131"/>
      <c r="E37" s="132"/>
      <c r="F37" s="32"/>
      <c r="G37"/>
    </row>
    <row r="38" spans="1:7">
      <c r="A38" s="132" t="s">
        <v>125</v>
      </c>
      <c r="B38" s="132" t="s">
        <v>178</v>
      </c>
      <c r="C38" s="133"/>
      <c r="D38" s="131">
        <v>40</v>
      </c>
      <c r="E38" s="132"/>
      <c r="F38" s="32">
        <v>0.28999999999999998</v>
      </c>
      <c r="G38"/>
    </row>
    <row r="39" spans="1:7">
      <c r="A39" s="132" t="s">
        <v>179</v>
      </c>
      <c r="B39" s="132" t="s">
        <v>180</v>
      </c>
      <c r="C39" s="133"/>
      <c r="D39" s="131">
        <v>40</v>
      </c>
      <c r="E39" s="132"/>
      <c r="F39" s="32"/>
      <c r="G39"/>
    </row>
    <row r="40" spans="1:7">
      <c r="A40" s="132" t="s">
        <v>181</v>
      </c>
      <c r="B40" s="132" t="s">
        <v>182</v>
      </c>
      <c r="C40" s="133"/>
      <c r="D40" s="131">
        <v>40</v>
      </c>
      <c r="E40" s="132"/>
      <c r="F40" s="32"/>
      <c r="G40"/>
    </row>
    <row r="41" spans="1:7">
      <c r="A41" s="132" t="s">
        <v>183</v>
      </c>
      <c r="B41" s="132" t="s">
        <v>184</v>
      </c>
      <c r="C41" s="133"/>
      <c r="D41" s="131">
        <v>40</v>
      </c>
      <c r="E41" s="132"/>
      <c r="F41" s="32"/>
      <c r="G41" s="31" t="s">
        <v>185</v>
      </c>
    </row>
    <row r="42" spans="1:7">
      <c r="A42" s="132" t="s">
        <v>152</v>
      </c>
      <c r="B42" s="132" t="s">
        <v>186</v>
      </c>
      <c r="C42" s="135"/>
      <c r="D42" s="131">
        <v>40</v>
      </c>
      <c r="E42" s="136"/>
      <c r="F42" s="32">
        <v>0.28999999999999998</v>
      </c>
      <c r="G42"/>
    </row>
    <row r="43" spans="1:7">
      <c r="A43" s="132"/>
      <c r="B43" s="132"/>
      <c r="C43" s="133"/>
      <c r="D43" s="131"/>
      <c r="E43" s="132"/>
      <c r="F43" s="32"/>
      <c r="G43"/>
    </row>
    <row r="44" spans="1:7">
      <c r="A44" s="132"/>
      <c r="B44" s="132"/>
      <c r="C44" s="133"/>
      <c r="D44" s="131"/>
      <c r="E44" s="132"/>
      <c r="F44" s="32"/>
      <c r="G44"/>
    </row>
    <row r="45" spans="1:7">
      <c r="A45" s="132"/>
      <c r="B45" s="132"/>
      <c r="C45" s="133"/>
      <c r="D45" s="131"/>
      <c r="E45" s="138"/>
      <c r="F45" s="32"/>
      <c r="G45"/>
    </row>
    <row r="46" spans="1:7">
      <c r="A46" s="132"/>
      <c r="B46" s="132"/>
      <c r="C46" s="133"/>
      <c r="D46" s="131"/>
      <c r="E46" s="132"/>
      <c r="F46" s="32"/>
      <c r="G46"/>
    </row>
    <row r="47" spans="1:7">
      <c r="C47" s="30"/>
      <c r="E47" s="36" t="s">
        <v>26</v>
      </c>
      <c r="F47" s="37">
        <f>SUM(F5:F46)</f>
        <v>4.7</v>
      </c>
    </row>
    <row r="48" spans="1:7">
      <c r="A48" s="154" t="s">
        <v>107</v>
      </c>
      <c r="B48" s="154"/>
      <c r="C48" s="155"/>
      <c r="E48" s="36" t="s">
        <v>27</v>
      </c>
      <c r="F48" s="38">
        <f>SUM(D4:D46)</f>
        <v>1460</v>
      </c>
    </row>
    <row r="49" spans="1:6">
      <c r="A49" s="154" t="s">
        <v>98</v>
      </c>
      <c r="B49" s="154"/>
      <c r="C49" s="155"/>
      <c r="E49" s="36" t="s">
        <v>28</v>
      </c>
      <c r="F49" s="39">
        <f>SUM(F48+F47)</f>
        <v>1464.7</v>
      </c>
    </row>
    <row r="50" spans="1:6">
      <c r="C50" s="30"/>
      <c r="E50" s="36"/>
      <c r="F50" s="40"/>
    </row>
    <row r="51" spans="1:6">
      <c r="C51" s="30"/>
      <c r="E51" s="36"/>
      <c r="F51" s="40"/>
    </row>
    <row r="52" spans="1:6">
      <c r="C52" s="30"/>
      <c r="E52" s="36" t="s">
        <v>29</v>
      </c>
      <c r="F52" s="39">
        <v>40</v>
      </c>
    </row>
    <row r="53" spans="1:6">
      <c r="C53" s="30"/>
      <c r="E53" s="36"/>
      <c r="F53" s="40"/>
    </row>
    <row r="54" spans="1:6" s="8" customFormat="1">
      <c r="A54" s="215" t="s">
        <v>96</v>
      </c>
      <c r="B54" s="216"/>
      <c r="C54" s="216"/>
      <c r="D54" s="216"/>
      <c r="E54" s="216"/>
    </row>
    <row r="55" spans="1:6" s="42" customFormat="1">
      <c r="A55" s="28" t="s">
        <v>22</v>
      </c>
      <c r="B55" s="28" t="s">
        <v>21</v>
      </c>
      <c r="C55" s="28" t="s">
        <v>23</v>
      </c>
      <c r="D55" s="140" t="s">
        <v>24</v>
      </c>
      <c r="E55" s="41" t="s">
        <v>25</v>
      </c>
    </row>
    <row r="56" spans="1:6">
      <c r="C56" s="33"/>
    </row>
    <row r="57" spans="1:6">
      <c r="C57" s="33"/>
    </row>
    <row r="58" spans="1:6">
      <c r="C58" s="33"/>
    </row>
    <row r="59" spans="1:6">
      <c r="C59" s="33"/>
    </row>
    <row r="60" spans="1:6">
      <c r="C60" s="33"/>
    </row>
    <row r="61" spans="1:6">
      <c r="C61" s="33"/>
    </row>
    <row r="62" spans="1:6">
      <c r="C62" s="33"/>
    </row>
    <row r="63" spans="1:6">
      <c r="C63" s="33"/>
    </row>
    <row r="64" spans="1:6">
      <c r="C64" s="33"/>
    </row>
    <row r="65" spans="1:5">
      <c r="C65" s="33"/>
    </row>
    <row r="66" spans="1:5">
      <c r="C66" s="33"/>
    </row>
    <row r="67" spans="1:5">
      <c r="C67" s="33"/>
      <c r="D67" s="178"/>
    </row>
    <row r="68" spans="1:5" s="44" customFormat="1" ht="13.8" thickBot="1">
      <c r="A68" s="43"/>
      <c r="B68" s="43"/>
      <c r="C68" s="43"/>
      <c r="D68" s="142">
        <f>SUM(D56:D67)</f>
        <v>0</v>
      </c>
      <c r="E68" s="43"/>
    </row>
    <row r="69" spans="1:5">
      <c r="B69" s="36" t="s">
        <v>97</v>
      </c>
    </row>
    <row r="70" spans="1:5">
      <c r="B70" s="29" t="s">
        <v>106</v>
      </c>
      <c r="C70" s="33"/>
      <c r="D70" s="139">
        <v>11000</v>
      </c>
    </row>
    <row r="71" spans="1:5">
      <c r="C71" s="33"/>
    </row>
    <row r="72" spans="1:5">
      <c r="C72" s="33"/>
    </row>
    <row r="73" spans="1:5">
      <c r="C73" s="33"/>
    </row>
    <row r="74" spans="1:5">
      <c r="C74" s="33"/>
      <c r="D74" s="139">
        <f>SUM(D70:D73)</f>
        <v>11000</v>
      </c>
    </row>
    <row r="75" spans="1:5">
      <c r="C75" s="33"/>
    </row>
    <row r="76" spans="1:5">
      <c r="C76" s="33"/>
    </row>
    <row r="77" spans="1:5">
      <c r="C77" s="33"/>
    </row>
    <row r="78" spans="1:5">
      <c r="C78" s="33"/>
    </row>
    <row r="79" spans="1:5">
      <c r="C79" s="33"/>
    </row>
    <row r="80" spans="1:5">
      <c r="C80" s="33"/>
    </row>
    <row r="81" spans="3:3">
      <c r="C81" s="33"/>
    </row>
  </sheetData>
  <autoFilter ref="A4:F46">
    <sortState ref="A5:F41">
      <sortCondition ref="B4:B38"/>
    </sortState>
  </autoFilter>
  <sortState ref="A5:H46">
    <sortCondition ref="B5:B46"/>
  </sortState>
  <mergeCells count="4">
    <mergeCell ref="A54:E54"/>
    <mergeCell ref="A1:E1"/>
    <mergeCell ref="A2:E2"/>
    <mergeCell ref="A3:E3"/>
  </mergeCells>
  <phoneticPr fontId="2"/>
  <printOptions horizontalCentered="1" gridLines="1"/>
  <pageMargins left="0.75" right="0.75" top="1" bottom="1" header="0.5" footer="0.5"/>
  <pageSetup scale="68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74"/>
  <sheetViews>
    <sheetView workbookViewId="0">
      <selection activeCell="G23" sqref="G23"/>
    </sheetView>
  </sheetViews>
  <sheetFormatPr defaultColWidth="8.7265625" defaultRowHeight="13.2"/>
  <cols>
    <col min="1" max="3" width="8.7265625" style="10"/>
    <col min="4" max="4" width="11.7265625" style="10" customWidth="1"/>
    <col min="5" max="5" width="11.08984375" style="11" customWidth="1"/>
    <col min="6" max="6" width="10.6328125" style="12" customWidth="1"/>
    <col min="7" max="7" width="28.36328125" style="10" customWidth="1"/>
    <col min="8" max="16384" width="8.7265625" style="10"/>
  </cols>
  <sheetData>
    <row r="1" spans="1:7" ht="12.9" customHeight="1">
      <c r="A1" s="9" t="s">
        <v>30</v>
      </c>
      <c r="F1" s="12" t="s">
        <v>31</v>
      </c>
      <c r="G1" s="13" t="s">
        <v>32</v>
      </c>
    </row>
    <row r="2" spans="1:7" ht="12.9" customHeight="1">
      <c r="A2" s="10" t="s">
        <v>33</v>
      </c>
      <c r="E2" s="11">
        <v>400</v>
      </c>
      <c r="F2" s="14"/>
      <c r="G2" s="10" t="s">
        <v>192</v>
      </c>
    </row>
    <row r="3" spans="1:7" ht="12.9" customHeight="1">
      <c r="E3" s="11">
        <v>97.5</v>
      </c>
      <c r="F3" s="14"/>
      <c r="G3" s="10" t="s">
        <v>199</v>
      </c>
    </row>
    <row r="4" spans="1:7" ht="12.9" customHeight="1">
      <c r="E4" s="11">
        <v>97.5</v>
      </c>
      <c r="F4" s="14"/>
      <c r="G4" s="10" t="s">
        <v>200</v>
      </c>
    </row>
    <row r="5" spans="1:7" ht="12.9" customHeight="1">
      <c r="E5" s="11">
        <v>4.59</v>
      </c>
      <c r="F5" s="14"/>
      <c r="G5" s="10" t="s">
        <v>201</v>
      </c>
    </row>
    <row r="6" spans="1:7" ht="12.9" customHeight="1">
      <c r="F6" s="14"/>
    </row>
    <row r="7" spans="1:7" ht="12.9" customHeight="1">
      <c r="F7" s="14"/>
    </row>
    <row r="8" spans="1:7" ht="12.9" customHeight="1">
      <c r="F8" s="14"/>
    </row>
    <row r="9" spans="1:7" ht="12.75" customHeight="1" thickBot="1">
      <c r="F9" s="14"/>
    </row>
    <row r="10" spans="1:7" ht="12.9" customHeight="1" thickBot="1">
      <c r="F10" s="15">
        <f>SUM(E2:E10)</f>
        <v>599.59</v>
      </c>
    </row>
    <row r="11" spans="1:7" ht="12.9" customHeight="1">
      <c r="A11" s="10" t="s">
        <v>34</v>
      </c>
      <c r="F11" s="14"/>
    </row>
    <row r="12" spans="1:7" ht="12.9" customHeight="1">
      <c r="F12" s="14"/>
    </row>
    <row r="13" spans="1:7" ht="12.9" customHeight="1">
      <c r="F13" s="14"/>
    </row>
    <row r="14" spans="1:7" ht="12.9" customHeight="1" thickBot="1">
      <c r="F14" s="14"/>
    </row>
    <row r="15" spans="1:7" ht="12.9" customHeight="1" thickBot="1">
      <c r="F15" s="15">
        <f>SUM(E11:E15)</f>
        <v>0</v>
      </c>
    </row>
    <row r="16" spans="1:7" ht="12.9" customHeight="1">
      <c r="A16" s="10" t="s">
        <v>35</v>
      </c>
      <c r="F16" s="14"/>
    </row>
    <row r="17" spans="1:7" ht="12.9" customHeight="1">
      <c r="F17" s="14"/>
    </row>
    <row r="18" spans="1:7" ht="12.9" customHeight="1">
      <c r="F18" s="14"/>
    </row>
    <row r="19" spans="1:7" ht="12.9" customHeight="1" thickBot="1">
      <c r="F19" s="14"/>
    </row>
    <row r="20" spans="1:7" ht="12.9" customHeight="1" thickBot="1">
      <c r="F20" s="15">
        <f>SUM(E16:E20)</f>
        <v>0</v>
      </c>
    </row>
    <row r="21" spans="1:7" ht="12.9" customHeight="1">
      <c r="A21" s="10" t="s">
        <v>36</v>
      </c>
      <c r="E21" s="11">
        <v>432</v>
      </c>
      <c r="F21" s="14"/>
      <c r="G21" s="10" t="s">
        <v>241</v>
      </c>
    </row>
    <row r="22" spans="1:7" ht="12.9" customHeight="1">
      <c r="E22" s="164">
        <v>0.33</v>
      </c>
      <c r="F22" s="14"/>
      <c r="G22" s="10" t="s">
        <v>241</v>
      </c>
    </row>
    <row r="23" spans="1:7" ht="12.9" customHeight="1">
      <c r="E23" s="165"/>
      <c r="F23" s="14"/>
    </row>
    <row r="24" spans="1:7" ht="12.9" customHeight="1">
      <c r="F24" s="14"/>
    </row>
    <row r="25" spans="1:7" ht="12.9" customHeight="1">
      <c r="F25" s="14"/>
    </row>
    <row r="26" spans="1:7" ht="12.9" customHeight="1">
      <c r="F26" s="14"/>
    </row>
    <row r="27" spans="1:7" ht="12.9" customHeight="1">
      <c r="F27" s="14"/>
    </row>
    <row r="28" spans="1:7" ht="12.9" customHeight="1" thickBot="1">
      <c r="F28" s="14"/>
    </row>
    <row r="29" spans="1:7" ht="12.9" customHeight="1" thickBot="1">
      <c r="F29" s="15">
        <f>SUM(E21:E29)</f>
        <v>432.33</v>
      </c>
    </row>
    <row r="30" spans="1:7" ht="12.9" customHeight="1" thickBot="1">
      <c r="A30" s="10" t="s">
        <v>37</v>
      </c>
      <c r="F30" s="14"/>
    </row>
    <row r="31" spans="1:7" ht="12.9" customHeight="1" thickBot="1">
      <c r="F31" s="16">
        <f>'Fees Paid'!F47</f>
        <v>4.7</v>
      </c>
    </row>
    <row r="32" spans="1:7" ht="12.9" customHeight="1">
      <c r="A32" s="10" t="s">
        <v>38</v>
      </c>
      <c r="F32" s="14"/>
    </row>
    <row r="33" spans="1:7" ht="12.9" customHeight="1">
      <c r="F33" s="14"/>
    </row>
    <row r="34" spans="1:7" ht="12.9" customHeight="1">
      <c r="F34" s="14"/>
    </row>
    <row r="35" spans="1:7" ht="12.9" customHeight="1" thickBot="1">
      <c r="F35" s="14"/>
    </row>
    <row r="36" spans="1:7" ht="12.9" customHeight="1" thickBot="1">
      <c r="F36" s="15">
        <f>SUM(E32:E36)</f>
        <v>0</v>
      </c>
    </row>
    <row r="37" spans="1:7" ht="12.9" customHeight="1">
      <c r="A37" s="10" t="s">
        <v>39</v>
      </c>
      <c r="E37" s="11">
        <v>200</v>
      </c>
      <c r="F37" s="14"/>
      <c r="G37" s="10" t="s">
        <v>221</v>
      </c>
    </row>
    <row r="38" spans="1:7" ht="12.9" customHeight="1">
      <c r="F38" s="14"/>
    </row>
    <row r="39" spans="1:7" ht="12.9" customHeight="1">
      <c r="F39" s="14"/>
    </row>
    <row r="40" spans="1:7" ht="12.9" customHeight="1">
      <c r="F40" s="14"/>
    </row>
    <row r="41" spans="1:7" ht="12.9" customHeight="1">
      <c r="F41" s="14"/>
    </row>
    <row r="42" spans="1:7" ht="12.9" customHeight="1">
      <c r="F42" s="14"/>
    </row>
    <row r="43" spans="1:7" ht="12.9" customHeight="1">
      <c r="F43" s="14"/>
    </row>
    <row r="44" spans="1:7" ht="12.9" customHeight="1" thickBot="1">
      <c r="F44" s="14"/>
    </row>
    <row r="45" spans="1:7" ht="12.9" customHeight="1" thickBot="1">
      <c r="F45" s="15">
        <f>SUM(E37:E45)</f>
        <v>200</v>
      </c>
    </row>
    <row r="46" spans="1:7" ht="12.9" customHeight="1" thickBot="1">
      <c r="A46" s="10" t="s">
        <v>40</v>
      </c>
      <c r="F46" s="14"/>
    </row>
    <row r="47" spans="1:7" ht="12.9" customHeight="1" thickBot="1">
      <c r="F47" s="15">
        <f>'Fees Paid'!F48</f>
        <v>1460</v>
      </c>
    </row>
    <row r="48" spans="1:7" ht="12.9" customHeight="1">
      <c r="A48" s="10" t="s">
        <v>41</v>
      </c>
      <c r="F48" s="14"/>
    </row>
    <row r="49" spans="1:7" ht="12.9" customHeight="1">
      <c r="F49" s="17"/>
    </row>
    <row r="50" spans="1:7" ht="12.9" customHeight="1" thickBot="1">
      <c r="F50" s="17"/>
    </row>
    <row r="51" spans="1:7" ht="12.9" customHeight="1" thickBot="1">
      <c r="F51" s="15">
        <f>SUM(E48:E51)</f>
        <v>0</v>
      </c>
    </row>
    <row r="52" spans="1:7" ht="12.9" customHeight="1">
      <c r="A52" s="10" t="s">
        <v>92</v>
      </c>
      <c r="E52" s="11">
        <v>24</v>
      </c>
      <c r="G52" s="10" t="s">
        <v>193</v>
      </c>
    </row>
    <row r="53" spans="1:7" ht="12.9" customHeight="1">
      <c r="E53" s="11">
        <v>20</v>
      </c>
      <c r="G53" s="10" t="s">
        <v>194</v>
      </c>
    </row>
    <row r="54" spans="1:7" ht="12.9" customHeight="1">
      <c r="E54" s="11">
        <v>297</v>
      </c>
      <c r="G54" s="10" t="s">
        <v>195</v>
      </c>
    </row>
    <row r="55" spans="1:7" ht="12.9" customHeight="1">
      <c r="E55" s="11">
        <v>99</v>
      </c>
      <c r="G55" s="10" t="s">
        <v>196</v>
      </c>
    </row>
    <row r="56" spans="1:7" ht="12.9" customHeight="1">
      <c r="E56" s="11">
        <v>99</v>
      </c>
      <c r="G56" s="10" t="s">
        <v>219</v>
      </c>
    </row>
    <row r="57" spans="1:7" ht="12.9" customHeight="1">
      <c r="E57" s="11">
        <v>230</v>
      </c>
      <c r="F57" s="19"/>
      <c r="G57" s="10" t="s">
        <v>220</v>
      </c>
    </row>
    <row r="58" spans="1:7" ht="12.9" customHeight="1">
      <c r="E58" s="11">
        <v>432</v>
      </c>
      <c r="F58" s="19"/>
      <c r="G58" s="10" t="s">
        <v>220</v>
      </c>
    </row>
    <row r="59" spans="1:7" ht="12.9" customHeight="1">
      <c r="F59" s="19"/>
    </row>
    <row r="60" spans="1:7" ht="12.9" customHeight="1">
      <c r="F60" s="19"/>
    </row>
    <row r="61" spans="1:7" ht="12.9" customHeight="1">
      <c r="F61" s="19"/>
      <c r="G61" s="59"/>
    </row>
    <row r="62" spans="1:7" ht="12.9" customHeight="1">
      <c r="F62" s="19"/>
      <c r="G62" s="59"/>
    </row>
    <row r="63" spans="1:7" ht="12.9" customHeight="1">
      <c r="F63" s="19"/>
    </row>
    <row r="64" spans="1:7" ht="12.9" customHeight="1">
      <c r="F64" s="19"/>
    </row>
    <row r="65" spans="1:6" ht="12.9" customHeight="1">
      <c r="F65" s="19"/>
    </row>
    <row r="66" spans="1:6" ht="12.9" customHeight="1" thickBot="1">
      <c r="F66" s="19"/>
    </row>
    <row r="67" spans="1:6" ht="12.9" customHeight="1" thickBot="1">
      <c r="F67" s="18">
        <f>SUM(E52:E67)</f>
        <v>1201</v>
      </c>
    </row>
    <row r="68" spans="1:6" ht="12.9" customHeight="1" thickBot="1"/>
    <row r="69" spans="1:6" ht="12.9" customHeight="1" thickBot="1">
      <c r="A69" s="10" t="s">
        <v>42</v>
      </c>
      <c r="F69" s="18">
        <f>SUM(F10,F15,F20,F29,F31,F45,F47,F51,F67)</f>
        <v>3897.62</v>
      </c>
    </row>
    <row r="70" spans="1:6" ht="12.9" customHeight="1">
      <c r="F70" s="19"/>
    </row>
    <row r="71" spans="1:6" ht="12.9" customHeight="1"/>
    <row r="72" spans="1:6" ht="12.9" customHeight="1"/>
    <row r="73" spans="1:6" ht="12.9" customHeight="1"/>
    <row r="74" spans="1:6" ht="12.9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03"/>
  <sheetViews>
    <sheetView topLeftCell="A10" workbookViewId="0">
      <selection activeCell="E36" sqref="E36"/>
    </sheetView>
  </sheetViews>
  <sheetFormatPr defaultColWidth="8.7265625" defaultRowHeight="13.2"/>
  <cols>
    <col min="1" max="3" width="8.7265625" style="10"/>
    <col min="4" max="4" width="20.453125" style="10" customWidth="1"/>
    <col min="5" max="5" width="8.7265625" style="11"/>
    <col min="6" max="6" width="9.7265625" style="12" customWidth="1"/>
    <col min="7" max="7" width="25.453125" style="10" customWidth="1"/>
    <col min="8" max="16384" width="8.7265625" style="10"/>
  </cols>
  <sheetData>
    <row r="1" spans="1:7" ht="12.9" customHeight="1">
      <c r="A1" s="9" t="s">
        <v>43</v>
      </c>
      <c r="F1" s="12" t="s">
        <v>31</v>
      </c>
      <c r="G1" s="13" t="s">
        <v>44</v>
      </c>
    </row>
    <row r="2" spans="1:7" ht="12.9" customHeight="1">
      <c r="A2" s="10" t="s">
        <v>45</v>
      </c>
      <c r="E2" s="11">
        <v>126.27</v>
      </c>
      <c r="G2" s="10" t="s">
        <v>214</v>
      </c>
    </row>
    <row r="3" spans="1:7" ht="12.9" customHeight="1">
      <c r="E3" s="11">
        <v>32.35</v>
      </c>
      <c r="G3" s="10" t="s">
        <v>228</v>
      </c>
    </row>
    <row r="4" spans="1:7" ht="12.9" customHeight="1">
      <c r="E4" s="11">
        <v>75</v>
      </c>
      <c r="G4" s="10" t="s">
        <v>227</v>
      </c>
    </row>
    <row r="5" spans="1:7" ht="12.9" customHeight="1"/>
    <row r="6" spans="1:7" ht="12.9" customHeight="1"/>
    <row r="7" spans="1:7" ht="12.9" customHeight="1" thickBot="1"/>
    <row r="8" spans="1:7" ht="12.9" customHeight="1" thickBot="1">
      <c r="F8" s="18">
        <f>SUM(E2:E8)</f>
        <v>233.62</v>
      </c>
    </row>
    <row r="9" spans="1:7" ht="12.9" customHeight="1">
      <c r="A9" s="10" t="s">
        <v>46</v>
      </c>
    </row>
    <row r="10" spans="1:7" ht="12.9" customHeight="1"/>
    <row r="11" spans="1:7" ht="12.9" customHeight="1"/>
    <row r="12" spans="1:7" ht="12.9" customHeight="1" thickBot="1"/>
    <row r="13" spans="1:7" ht="12.9" customHeight="1" thickBot="1">
      <c r="F13" s="18">
        <f>SUM(E9:E13)</f>
        <v>0</v>
      </c>
    </row>
    <row r="14" spans="1:7" ht="12.9" customHeight="1">
      <c r="A14" s="10" t="s">
        <v>47</v>
      </c>
    </row>
    <row r="15" spans="1:7" ht="12.9" customHeight="1"/>
    <row r="16" spans="1:7" ht="12.9" customHeight="1"/>
    <row r="17" spans="1:7" ht="12.9" customHeight="1"/>
    <row r="18" spans="1:7" ht="12.9" customHeight="1"/>
    <row r="19" spans="1:7" ht="12.9" customHeight="1"/>
    <row r="20" spans="1:7" ht="12.9" customHeight="1"/>
    <row r="21" spans="1:7" ht="12.9" customHeight="1"/>
    <row r="22" spans="1:7" ht="12.9" customHeight="1" thickBot="1"/>
    <row r="23" spans="1:7" ht="12.9" customHeight="1" thickBot="1">
      <c r="F23" s="18">
        <f>SUM(E14:E23)</f>
        <v>0</v>
      </c>
    </row>
    <row r="24" spans="1:7" ht="12.9" customHeight="1">
      <c r="A24" s="10" t="s">
        <v>48</v>
      </c>
      <c r="E24" s="11">
        <v>20.46</v>
      </c>
      <c r="G24" s="10" t="s">
        <v>189</v>
      </c>
    </row>
    <row r="25" spans="1:7" ht="12.9" customHeight="1">
      <c r="E25" s="11">
        <v>8.48</v>
      </c>
      <c r="G25" s="10" t="s">
        <v>210</v>
      </c>
    </row>
    <row r="26" spans="1:7" ht="12.9" customHeight="1">
      <c r="E26" s="11">
        <v>19.899999999999999</v>
      </c>
      <c r="G26" s="10" t="s">
        <v>211</v>
      </c>
    </row>
    <row r="27" spans="1:7" ht="12.9" customHeight="1">
      <c r="E27" s="11">
        <v>22.45</v>
      </c>
      <c r="G27" s="10" t="s">
        <v>222</v>
      </c>
    </row>
    <row r="28" spans="1:7" ht="12.9" customHeight="1">
      <c r="E28" s="11">
        <v>15.47</v>
      </c>
      <c r="G28" s="10" t="s">
        <v>229</v>
      </c>
    </row>
    <row r="29" spans="1:7" ht="12.9" customHeight="1">
      <c r="E29" s="11">
        <v>275</v>
      </c>
      <c r="F29" s="19"/>
      <c r="G29" s="10" t="s">
        <v>232</v>
      </c>
    </row>
    <row r="30" spans="1:7" ht="12.9" customHeight="1">
      <c r="E30" s="11">
        <v>15.77</v>
      </c>
      <c r="G30" s="10" t="s">
        <v>234</v>
      </c>
    </row>
    <row r="31" spans="1:7" ht="12.9" customHeight="1">
      <c r="E31" s="11">
        <v>15.64</v>
      </c>
      <c r="G31" s="10" t="s">
        <v>235</v>
      </c>
    </row>
    <row r="32" spans="1:7" ht="12.9" customHeight="1">
      <c r="E32" s="11">
        <v>15.82</v>
      </c>
      <c r="G32" s="10" t="s">
        <v>249</v>
      </c>
    </row>
    <row r="33" ht="12.9" customHeight="1"/>
    <row r="34" ht="12.9" customHeight="1"/>
    <row r="35" ht="12.9" customHeight="1"/>
    <row r="36" ht="12.9" customHeight="1"/>
    <row r="37" ht="12.9" customHeight="1"/>
    <row r="38" ht="12.9" customHeight="1"/>
    <row r="39" ht="12.9" customHeight="1"/>
    <row r="40" ht="12.9" customHeight="1"/>
    <row r="41" ht="12.9" customHeight="1"/>
    <row r="42" ht="12.9" customHeight="1"/>
    <row r="43" ht="12.9" customHeight="1"/>
    <row r="44" ht="12.9" customHeight="1"/>
    <row r="45" ht="12.9" customHeight="1"/>
    <row r="46" ht="12.9" customHeight="1"/>
    <row r="47" ht="12.9" customHeight="1"/>
    <row r="48" ht="12.9" customHeight="1"/>
    <row r="49" spans="1:6" ht="12.9" customHeight="1" thickBot="1"/>
    <row r="50" spans="1:6" ht="12.9" customHeight="1" thickBot="1">
      <c r="F50" s="18">
        <f>SUM(E24:E50)</f>
        <v>408.98999999999995</v>
      </c>
    </row>
    <row r="51" spans="1:6" ht="12.9" customHeight="1">
      <c r="A51" s="10" t="s">
        <v>49</v>
      </c>
    </row>
    <row r="52" spans="1:6" ht="12.9" customHeight="1"/>
    <row r="53" spans="1:6" ht="12.9" customHeight="1"/>
    <row r="54" spans="1:6" ht="12.9" customHeight="1"/>
    <row r="55" spans="1:6" ht="12.9" customHeight="1"/>
    <row r="56" spans="1:6" ht="12.9" customHeight="1"/>
    <row r="57" spans="1:6" ht="12.9" customHeight="1"/>
    <row r="58" spans="1:6" ht="12.9" customHeight="1" thickBot="1"/>
    <row r="59" spans="1:6" ht="12.9" customHeight="1" thickBot="1">
      <c r="F59" s="18">
        <f>SUM(E51:E59)</f>
        <v>0</v>
      </c>
    </row>
    <row r="60" spans="1:6" ht="12.9" customHeight="1">
      <c r="A60" s="10" t="s">
        <v>50</v>
      </c>
    </row>
    <row r="61" spans="1:6" ht="12.9" customHeight="1"/>
    <row r="62" spans="1:6" ht="12.9" customHeight="1"/>
    <row r="63" spans="1:6" ht="12.9" customHeight="1" thickBot="1"/>
    <row r="64" spans="1:6" ht="12.9" customHeight="1" thickBot="1">
      <c r="F64" s="18">
        <f>SUM(E60:E64)</f>
        <v>0</v>
      </c>
    </row>
    <row r="65" spans="1:7" ht="12.9" customHeight="1">
      <c r="A65" s="10" t="s">
        <v>51</v>
      </c>
      <c r="E65" s="11">
        <v>390</v>
      </c>
      <c r="G65" s="10" t="s">
        <v>112</v>
      </c>
    </row>
    <row r="66" spans="1:7" ht="12.9" customHeight="1">
      <c r="E66" s="11">
        <v>559</v>
      </c>
      <c r="G66" s="10" t="s">
        <v>206</v>
      </c>
    </row>
    <row r="67" spans="1:7" ht="12.9" customHeight="1">
      <c r="E67" s="11">
        <v>50</v>
      </c>
      <c r="G67" s="10" t="s">
        <v>215</v>
      </c>
    </row>
    <row r="68" spans="1:7" ht="12.9" customHeight="1">
      <c r="E68" s="11">
        <v>50</v>
      </c>
      <c r="G68" s="10" t="s">
        <v>233</v>
      </c>
    </row>
    <row r="69" spans="1:7" ht="12.9" customHeight="1"/>
    <row r="70" spans="1:7" ht="12.9" customHeight="1"/>
    <row r="71" spans="1:7" ht="12.9" customHeight="1" thickBot="1"/>
    <row r="72" spans="1:7" ht="12.9" customHeight="1" thickBot="1">
      <c r="F72" s="18">
        <f>SUM(E65:E72)</f>
        <v>1049</v>
      </c>
    </row>
    <row r="73" spans="1:7" ht="12.9" customHeight="1">
      <c r="A73" s="10" t="s">
        <v>52</v>
      </c>
    </row>
    <row r="74" spans="1:7" ht="12.9" customHeight="1"/>
    <row r="75" spans="1:7" ht="12.9" customHeight="1"/>
    <row r="76" spans="1:7" ht="12.9" customHeight="1" thickBot="1"/>
    <row r="77" spans="1:7" ht="12.9" customHeight="1" thickBot="1">
      <c r="F77" s="18">
        <f>SUM(E73:E77)</f>
        <v>0</v>
      </c>
    </row>
    <row r="78" spans="1:7" ht="12.9" customHeight="1">
      <c r="A78" s="10" t="s">
        <v>53</v>
      </c>
      <c r="E78" s="11">
        <v>1805</v>
      </c>
      <c r="G78" s="10" t="s">
        <v>209</v>
      </c>
    </row>
    <row r="79" spans="1:7" ht="12.9" customHeight="1">
      <c r="F79" s="19"/>
    </row>
    <row r="80" spans="1:7" ht="12.9" customHeight="1">
      <c r="F80" s="19"/>
    </row>
    <row r="81" spans="1:6" ht="12.9" customHeight="1">
      <c r="F81" s="19"/>
    </row>
    <row r="82" spans="1:6" ht="12.9" customHeight="1"/>
    <row r="83" spans="1:6" ht="12.9" customHeight="1"/>
    <row r="84" spans="1:6" ht="12.9" customHeight="1"/>
    <row r="85" spans="1:6" ht="12.9" customHeight="1"/>
    <row r="86" spans="1:6" ht="12.9" customHeight="1" thickBot="1"/>
    <row r="87" spans="1:6" ht="12.9" customHeight="1" thickBot="1">
      <c r="F87" s="18">
        <f>SUM(E78:E86)</f>
        <v>1805</v>
      </c>
    </row>
    <row r="88" spans="1:6" ht="12.9" customHeight="1" thickBot="1"/>
    <row r="89" spans="1:6" ht="12.9" customHeight="1" thickBot="1">
      <c r="A89" s="10" t="s">
        <v>54</v>
      </c>
      <c r="F89" s="18">
        <f>SUM(F87,F77,F72,F64,F59,F50,F23,F13,F8)</f>
        <v>3496.6099999999997</v>
      </c>
    </row>
    <row r="90" spans="1:6" ht="12.9" customHeight="1"/>
    <row r="91" spans="1:6" ht="12.9" customHeight="1"/>
    <row r="92" spans="1:6" ht="12.9" customHeight="1"/>
    <row r="93" spans="1:6" ht="12.9" customHeight="1"/>
    <row r="94" spans="1:6" ht="12.9" customHeight="1"/>
    <row r="95" spans="1:6" ht="12.9" customHeight="1"/>
    <row r="96" spans="1:6" ht="12.9" customHeight="1">
      <c r="F96" s="19"/>
    </row>
    <row r="97" ht="12.9" customHeight="1"/>
    <row r="98" ht="12.9" customHeight="1"/>
    <row r="99" ht="12.9" customHeight="1"/>
    <row r="100" ht="12.9" customHeight="1"/>
    <row r="101" ht="12.9" customHeight="1"/>
    <row r="102" ht="12.9" customHeight="1"/>
    <row r="103" ht="12.9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9"/>
  <sheetViews>
    <sheetView topLeftCell="A37" workbookViewId="0">
      <selection activeCell="G60" sqref="G60"/>
    </sheetView>
  </sheetViews>
  <sheetFormatPr defaultColWidth="8.7265625" defaultRowHeight="13.2"/>
  <cols>
    <col min="1" max="1" width="16.453125" style="10" customWidth="1"/>
    <col min="2" max="3" width="8.7265625" style="10"/>
    <col min="4" max="4" width="23.90625" style="10" customWidth="1"/>
    <col min="5" max="5" width="7.36328125" style="10" customWidth="1"/>
    <col min="6" max="6" width="5.36328125" style="10" customWidth="1"/>
    <col min="7" max="7" width="13.453125" style="10" customWidth="1"/>
    <col min="8" max="8" width="4.7265625" style="10" hidden="1" customWidth="1"/>
    <col min="9" max="9" width="11.90625" style="10" customWidth="1"/>
    <col min="10" max="16384" width="8.7265625" style="10"/>
  </cols>
  <sheetData>
    <row r="1" spans="1:9">
      <c r="A1" s="218" t="s">
        <v>55</v>
      </c>
      <c r="B1" s="218"/>
      <c r="C1" s="218"/>
      <c r="D1" s="218"/>
      <c r="E1" s="218"/>
      <c r="F1" s="218"/>
      <c r="G1" s="218"/>
      <c r="I1" s="20"/>
    </row>
    <row r="2" spans="1:9">
      <c r="A2" s="218" t="s">
        <v>56</v>
      </c>
      <c r="B2" s="218"/>
      <c r="C2" s="218"/>
      <c r="D2" s="218"/>
      <c r="E2" s="218"/>
      <c r="F2" s="218"/>
      <c r="G2" s="218"/>
      <c r="I2" s="20"/>
    </row>
    <row r="3" spans="1:9">
      <c r="A3" s="1" t="s">
        <v>57</v>
      </c>
      <c r="B3" s="1"/>
      <c r="C3" s="1"/>
      <c r="D3" s="1"/>
      <c r="E3" s="2"/>
      <c r="F3" s="2"/>
      <c r="G3" s="97"/>
      <c r="I3" s="3" t="s">
        <v>58</v>
      </c>
    </row>
    <row r="4" spans="1:9">
      <c r="A4" s="4"/>
      <c r="B4" s="4" t="s">
        <v>33</v>
      </c>
      <c r="C4" s="4"/>
      <c r="D4" s="4"/>
      <c r="F4" s="21">
        <v>1</v>
      </c>
      <c r="G4" s="98">
        <v>1500</v>
      </c>
      <c r="I4" s="20">
        <f>'Income Detail'!F10</f>
        <v>599.59</v>
      </c>
    </row>
    <row r="5" spans="1:9">
      <c r="A5" s="4"/>
      <c r="B5" s="4"/>
      <c r="C5" s="4"/>
      <c r="D5" s="4"/>
      <c r="F5" s="22"/>
      <c r="G5" s="99"/>
      <c r="H5" s="23"/>
      <c r="I5" s="20"/>
    </row>
    <row r="6" spans="1:9">
      <c r="A6" s="4"/>
      <c r="B6" s="4" t="s">
        <v>34</v>
      </c>
      <c r="C6" s="4"/>
      <c r="D6" s="4"/>
      <c r="F6" s="21">
        <v>2</v>
      </c>
      <c r="G6" s="98">
        <v>1000</v>
      </c>
      <c r="I6" s="20">
        <f>'Income Detail'!F15</f>
        <v>0</v>
      </c>
    </row>
    <row r="7" spans="1:9">
      <c r="A7" s="4"/>
      <c r="B7" s="4"/>
      <c r="C7" s="4"/>
      <c r="D7" s="4"/>
      <c r="G7" s="100"/>
      <c r="I7" s="20"/>
    </row>
    <row r="8" spans="1:9">
      <c r="A8" s="4"/>
      <c r="B8" s="4" t="s">
        <v>59</v>
      </c>
      <c r="C8" s="4"/>
      <c r="D8" s="4"/>
      <c r="F8" s="21">
        <v>3</v>
      </c>
      <c r="G8" s="101">
        <v>0</v>
      </c>
      <c r="I8" s="20">
        <f>'Income Detail'!F20</f>
        <v>0</v>
      </c>
    </row>
    <row r="9" spans="1:9">
      <c r="A9" s="4"/>
      <c r="B9" s="4"/>
      <c r="C9" s="4"/>
      <c r="D9" s="4"/>
      <c r="G9" s="100"/>
      <c r="I9" s="20"/>
    </row>
    <row r="10" spans="1:9">
      <c r="A10" s="4"/>
      <c r="B10" s="4" t="s">
        <v>60</v>
      </c>
      <c r="C10" s="4"/>
      <c r="D10" s="4"/>
      <c r="F10" s="21">
        <v>4</v>
      </c>
      <c r="G10" s="102">
        <v>500</v>
      </c>
      <c r="I10" s="20">
        <f>'Income Detail'!F29</f>
        <v>432.33</v>
      </c>
    </row>
    <row r="11" spans="1:9">
      <c r="A11" s="4"/>
      <c r="B11" s="4"/>
      <c r="C11" s="4"/>
      <c r="D11" s="4"/>
      <c r="G11" s="103"/>
      <c r="I11" s="20"/>
    </row>
    <row r="12" spans="1:9">
      <c r="A12" s="4"/>
      <c r="B12" s="4" t="s">
        <v>61</v>
      </c>
      <c r="C12" s="4"/>
      <c r="D12" s="4"/>
      <c r="F12" s="21">
        <v>5</v>
      </c>
      <c r="G12" s="98">
        <v>0</v>
      </c>
      <c r="I12" s="24">
        <f>'Fees Paid'!F47</f>
        <v>4.7</v>
      </c>
    </row>
    <row r="13" spans="1:9">
      <c r="A13" s="4"/>
      <c r="B13" s="4"/>
      <c r="C13" s="4"/>
      <c r="D13" s="4"/>
      <c r="F13" s="23"/>
      <c r="G13" s="104"/>
      <c r="I13" s="24"/>
    </row>
    <row r="14" spans="1:9">
      <c r="A14" s="4"/>
      <c r="B14" s="4" t="s">
        <v>38</v>
      </c>
      <c r="C14" s="4"/>
      <c r="D14" s="4"/>
      <c r="F14" s="21">
        <v>6</v>
      </c>
      <c r="G14" s="98">
        <v>11000</v>
      </c>
      <c r="I14" s="24">
        <v>11000</v>
      </c>
    </row>
    <row r="15" spans="1:9" ht="13.8" thickBot="1">
      <c r="A15" s="4"/>
      <c r="B15" s="4"/>
      <c r="C15" s="4"/>
      <c r="D15" s="4"/>
      <c r="F15" s="23"/>
      <c r="G15" s="104"/>
      <c r="I15" s="20"/>
    </row>
    <row r="16" spans="1:9" ht="13.8" thickBot="1">
      <c r="A16" s="5"/>
      <c r="B16" s="5" t="s">
        <v>62</v>
      </c>
      <c r="C16" s="5"/>
      <c r="D16" s="5"/>
      <c r="E16" s="82" t="s">
        <v>63</v>
      </c>
      <c r="F16" s="6">
        <v>7</v>
      </c>
      <c r="G16" s="105">
        <f>SUM(G4:G12)</f>
        <v>3000</v>
      </c>
      <c r="I16" s="7">
        <f>SUM(I4:I12)</f>
        <v>1036.6200000000001</v>
      </c>
    </row>
    <row r="17" spans="1:9">
      <c r="A17" s="1" t="s">
        <v>64</v>
      </c>
      <c r="B17" s="1"/>
      <c r="C17" s="1"/>
      <c r="D17" s="1"/>
      <c r="E17" s="2"/>
      <c r="F17" s="2"/>
      <c r="G17" s="97"/>
      <c r="I17" s="20"/>
    </row>
    <row r="18" spans="1:9">
      <c r="A18" s="4"/>
      <c r="B18" s="4" t="s">
        <v>65</v>
      </c>
      <c r="C18" s="4"/>
      <c r="D18" s="4"/>
      <c r="F18" s="21">
        <v>8</v>
      </c>
      <c r="G18" s="98">
        <v>1000</v>
      </c>
      <c r="I18" s="20">
        <f>'Income Detail'!F45</f>
        <v>200</v>
      </c>
    </row>
    <row r="19" spans="1:9">
      <c r="A19" s="4"/>
      <c r="B19" s="4"/>
      <c r="C19" s="4"/>
      <c r="D19" s="4"/>
      <c r="G19" s="103"/>
      <c r="I19" s="20"/>
    </row>
    <row r="20" spans="1:9">
      <c r="A20" s="4"/>
      <c r="B20" s="4" t="s">
        <v>66</v>
      </c>
      <c r="C20" s="4"/>
      <c r="D20" s="4"/>
      <c r="F20" s="21">
        <v>9</v>
      </c>
      <c r="G20" s="101">
        <v>1500</v>
      </c>
      <c r="I20" s="20">
        <f>'Fees Paid'!F49</f>
        <v>1464.7</v>
      </c>
    </row>
    <row r="21" spans="1:9">
      <c r="A21" s="4"/>
      <c r="B21" s="4"/>
      <c r="C21" s="4"/>
      <c r="D21" s="4"/>
      <c r="G21" s="100"/>
      <c r="I21" s="20"/>
    </row>
    <row r="22" spans="1:9">
      <c r="A22" s="4"/>
      <c r="B22" s="4" t="s">
        <v>67</v>
      </c>
      <c r="C22" s="4"/>
      <c r="D22" s="4"/>
      <c r="F22" s="21">
        <v>10</v>
      </c>
      <c r="G22" s="101">
        <v>0</v>
      </c>
      <c r="I22" s="20">
        <f>'Income Detail'!F51</f>
        <v>0</v>
      </c>
    </row>
    <row r="23" spans="1:9">
      <c r="A23" s="4"/>
      <c r="B23" s="4"/>
      <c r="C23" s="4"/>
      <c r="D23" s="4"/>
      <c r="G23" s="100"/>
      <c r="I23" s="20"/>
    </row>
    <row r="24" spans="1:9">
      <c r="A24" s="4"/>
      <c r="B24" s="4" t="s">
        <v>93</v>
      </c>
      <c r="C24" s="4"/>
      <c r="D24" s="4"/>
      <c r="F24" s="21">
        <v>11</v>
      </c>
      <c r="G24" s="101">
        <v>500</v>
      </c>
      <c r="I24" s="20">
        <f>'Income Detail'!F67</f>
        <v>1201</v>
      </c>
    </row>
    <row r="25" spans="1:9" ht="13.8" thickBot="1">
      <c r="A25" s="4"/>
      <c r="B25" s="4"/>
      <c r="C25" s="4"/>
      <c r="D25" s="4"/>
      <c r="G25" s="103"/>
      <c r="I25" s="20"/>
    </row>
    <row r="26" spans="1:9" ht="13.8" thickBot="1">
      <c r="A26" s="5"/>
      <c r="B26" s="5" t="s">
        <v>68</v>
      </c>
      <c r="C26" s="5"/>
      <c r="D26" s="5"/>
      <c r="E26" s="82" t="s">
        <v>63</v>
      </c>
      <c r="F26" s="6">
        <v>12</v>
      </c>
      <c r="G26" s="105">
        <f>SUM(G16:G25)</f>
        <v>6000</v>
      </c>
      <c r="I26" s="7">
        <f>SUM(I16:I25)</f>
        <v>3902.32</v>
      </c>
    </row>
    <row r="27" spans="1:9">
      <c r="A27" s="1" t="s">
        <v>69</v>
      </c>
      <c r="B27" s="1"/>
      <c r="C27" s="1"/>
      <c r="D27" s="1"/>
      <c r="E27" s="2"/>
      <c r="F27" s="2"/>
      <c r="G27" s="97"/>
      <c r="I27" s="20"/>
    </row>
    <row r="28" spans="1:9">
      <c r="A28" s="1"/>
      <c r="B28" s="4" t="s">
        <v>70</v>
      </c>
      <c r="C28" s="1"/>
      <c r="D28" s="1"/>
      <c r="E28" s="2"/>
      <c r="F28" s="21">
        <v>13</v>
      </c>
      <c r="G28" s="98">
        <v>1500</v>
      </c>
      <c r="I28" s="20">
        <f>'Expense Detail'!F8</f>
        <v>233.62</v>
      </c>
    </row>
    <row r="29" spans="1:9">
      <c r="A29" s="1"/>
      <c r="B29" s="4" t="s">
        <v>71</v>
      </c>
      <c r="C29" s="1"/>
      <c r="D29" s="1"/>
      <c r="E29" s="2"/>
      <c r="F29" s="21" t="s">
        <v>72</v>
      </c>
      <c r="G29" s="98">
        <v>300</v>
      </c>
      <c r="I29" s="20">
        <f>'Expense Detail'!F13</f>
        <v>0</v>
      </c>
    </row>
    <row r="30" spans="1:9">
      <c r="A30" s="1"/>
      <c r="B30" s="1"/>
      <c r="C30" s="1"/>
      <c r="D30" s="1"/>
      <c r="E30" s="2"/>
      <c r="F30" s="2"/>
      <c r="G30" s="97"/>
      <c r="I30" s="20"/>
    </row>
    <row r="31" spans="1:9">
      <c r="A31" s="4"/>
      <c r="B31" s="4" t="s">
        <v>73</v>
      </c>
      <c r="C31" s="4"/>
      <c r="D31" s="4"/>
      <c r="F31" s="21">
        <v>14</v>
      </c>
      <c r="G31" s="98">
        <v>300</v>
      </c>
      <c r="I31" s="20">
        <f>'Expense Detail'!F23</f>
        <v>0</v>
      </c>
    </row>
    <row r="32" spans="1:9">
      <c r="A32" s="4"/>
      <c r="B32" s="4"/>
      <c r="C32" s="4"/>
      <c r="D32" s="4"/>
      <c r="G32" s="103"/>
      <c r="I32" s="20"/>
    </row>
    <row r="33" spans="1:10">
      <c r="A33" s="4"/>
      <c r="B33" s="4" t="s">
        <v>74</v>
      </c>
      <c r="C33" s="4"/>
      <c r="D33" s="4"/>
      <c r="F33" s="21">
        <v>15</v>
      </c>
      <c r="G33" s="98">
        <v>2000</v>
      </c>
      <c r="I33" s="20">
        <f>'Expense Detail'!F50</f>
        <v>408.98999999999995</v>
      </c>
    </row>
    <row r="34" spans="1:10">
      <c r="A34" s="4"/>
      <c r="B34" s="4" t="s">
        <v>75</v>
      </c>
      <c r="C34" s="4"/>
      <c r="D34" s="4"/>
      <c r="F34" s="21" t="s">
        <v>76</v>
      </c>
      <c r="G34" s="98">
        <v>500</v>
      </c>
      <c r="I34" s="20">
        <f>'Expense Detail'!F59</f>
        <v>0</v>
      </c>
    </row>
    <row r="35" spans="1:10">
      <c r="A35" s="4"/>
      <c r="B35" s="4"/>
      <c r="C35" s="4"/>
      <c r="D35" s="4"/>
      <c r="G35" s="103"/>
      <c r="I35" s="20"/>
    </row>
    <row r="36" spans="1:10">
      <c r="A36" s="4"/>
      <c r="B36" s="4" t="s">
        <v>77</v>
      </c>
      <c r="C36" s="4"/>
      <c r="D36" s="4"/>
      <c r="F36" s="21">
        <v>16</v>
      </c>
      <c r="G36" s="98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3"/>
      <c r="I37" s="20"/>
    </row>
    <row r="38" spans="1:10">
      <c r="A38" s="4"/>
      <c r="B38" s="4" t="s">
        <v>78</v>
      </c>
      <c r="C38" s="4"/>
      <c r="D38" s="4"/>
      <c r="F38" s="21">
        <v>17</v>
      </c>
      <c r="G38" s="98">
        <v>1000</v>
      </c>
      <c r="I38" s="20">
        <f>'Expense Detail'!F72</f>
        <v>1049</v>
      </c>
    </row>
    <row r="39" spans="1:10">
      <c r="A39" s="4"/>
      <c r="B39" s="4"/>
      <c r="C39" s="4"/>
      <c r="D39" s="4"/>
      <c r="G39" s="103"/>
      <c r="I39" s="20"/>
    </row>
    <row r="40" spans="1:10">
      <c r="A40" s="4"/>
      <c r="B40" s="4" t="s">
        <v>79</v>
      </c>
      <c r="C40" s="4"/>
      <c r="D40" s="4"/>
      <c r="F40" s="21">
        <v>18</v>
      </c>
      <c r="G40" s="98">
        <v>200</v>
      </c>
      <c r="I40" s="20">
        <f>'Expense Detail'!F77</f>
        <v>0</v>
      </c>
    </row>
    <row r="41" spans="1:10">
      <c r="A41" s="4"/>
      <c r="B41" s="4"/>
      <c r="C41" s="4"/>
      <c r="D41" s="4"/>
      <c r="G41" s="103"/>
      <c r="I41" s="20"/>
    </row>
    <row r="42" spans="1:10">
      <c r="A42" s="4"/>
      <c r="B42" s="4" t="s">
        <v>80</v>
      </c>
      <c r="C42" s="4"/>
      <c r="D42" s="4"/>
      <c r="F42" s="21">
        <v>19</v>
      </c>
      <c r="G42" s="98">
        <v>400</v>
      </c>
      <c r="I42" s="20">
        <f>'Expense Detail'!F87</f>
        <v>1805</v>
      </c>
    </row>
    <row r="43" spans="1:10">
      <c r="A43" s="4"/>
      <c r="B43" s="4"/>
      <c r="C43" s="4"/>
      <c r="D43" s="4"/>
      <c r="G43" s="103"/>
      <c r="I43" s="20"/>
    </row>
    <row r="44" spans="1:10">
      <c r="A44" s="5"/>
      <c r="B44" s="5" t="s">
        <v>81</v>
      </c>
      <c r="C44" s="5"/>
      <c r="D44" s="5"/>
      <c r="E44" s="82" t="s">
        <v>63</v>
      </c>
      <c r="F44" s="6">
        <v>20</v>
      </c>
      <c r="G44" s="105">
        <f>SUM(G28:G43)</f>
        <v>6700</v>
      </c>
      <c r="I44" s="75">
        <f>SUM(I28:I43)</f>
        <v>3496.6099999999997</v>
      </c>
      <c r="J44" s="76"/>
    </row>
    <row r="45" spans="1:10">
      <c r="A45" s="5"/>
      <c r="B45" s="5" t="s">
        <v>82</v>
      </c>
      <c r="C45" s="5"/>
      <c r="D45" s="5"/>
      <c r="E45" s="82" t="s">
        <v>63</v>
      </c>
      <c r="F45" s="6" t="s">
        <v>83</v>
      </c>
      <c r="G45" s="105">
        <f>SUM(G29,G34,G36:G42)</f>
        <v>2900</v>
      </c>
      <c r="I45" s="105">
        <f>SUM(I29,I31,I34,I36:I42)</f>
        <v>2854</v>
      </c>
    </row>
    <row r="46" spans="1:10">
      <c r="A46" s="1" t="s">
        <v>84</v>
      </c>
      <c r="B46" s="1"/>
      <c r="C46" s="1"/>
      <c r="D46" s="1"/>
      <c r="E46" s="2"/>
      <c r="F46" s="2"/>
      <c r="G46" s="97"/>
      <c r="I46" s="20"/>
    </row>
    <row r="47" spans="1:10">
      <c r="A47" s="4"/>
      <c r="B47" s="4" t="s">
        <v>85</v>
      </c>
      <c r="C47" s="4"/>
      <c r="D47" s="4"/>
      <c r="F47" s="21">
        <v>21</v>
      </c>
      <c r="G47" s="98">
        <f>SUM(G26,MMULT(G44,-1))</f>
        <v>-700</v>
      </c>
      <c r="I47" s="98">
        <f>SUM(I26,MMULT(I44,-1))</f>
        <v>405.71000000000049</v>
      </c>
    </row>
    <row r="48" spans="1:10">
      <c r="A48" s="4"/>
      <c r="B48" s="4"/>
      <c r="C48" s="4"/>
      <c r="D48" s="4"/>
      <c r="F48" s="78"/>
      <c r="G48" s="106"/>
      <c r="I48" s="106"/>
      <c r="J48" s="23"/>
    </row>
    <row r="49" spans="1:9">
      <c r="A49" s="4"/>
      <c r="B49" s="4"/>
      <c r="C49" s="4"/>
      <c r="D49" s="4"/>
      <c r="F49" s="52"/>
      <c r="G49" s="107"/>
      <c r="I49" s="77"/>
    </row>
    <row r="50" spans="1:9">
      <c r="A50" s="4"/>
      <c r="B50" s="4" t="s">
        <v>86</v>
      </c>
      <c r="C50" s="4"/>
      <c r="D50" s="4"/>
      <c r="F50" s="21">
        <v>22</v>
      </c>
      <c r="G50" s="98">
        <v>14425.14</v>
      </c>
      <c r="H50" s="98"/>
      <c r="I50" s="98">
        <f>(Activity2014!E4)+('Money Market'!D3)+('Raffle Account'!E45)</f>
        <v>14757.64</v>
      </c>
    </row>
    <row r="51" spans="1:9">
      <c r="A51" s="4"/>
      <c r="B51" s="4" t="s">
        <v>94</v>
      </c>
      <c r="C51" s="4"/>
      <c r="D51" s="4"/>
      <c r="G51" s="103"/>
      <c r="I51" s="20"/>
    </row>
    <row r="52" spans="1:9">
      <c r="A52" s="4"/>
      <c r="B52" s="4" t="s">
        <v>87</v>
      </c>
      <c r="C52" s="4"/>
      <c r="D52" s="4"/>
      <c r="F52" s="21">
        <v>23</v>
      </c>
      <c r="G52" s="98">
        <v>0</v>
      </c>
      <c r="I52" s="20"/>
    </row>
    <row r="53" spans="1:9">
      <c r="A53" s="5"/>
      <c r="B53" s="5" t="s">
        <v>88</v>
      </c>
      <c r="C53" s="5"/>
      <c r="D53" s="5"/>
      <c r="E53" s="82" t="s">
        <v>63</v>
      </c>
      <c r="F53" s="6">
        <v>24</v>
      </c>
      <c r="G53" s="105">
        <f>SUM(G47,G50,G52)</f>
        <v>13725.14</v>
      </c>
      <c r="I53" s="105">
        <f>SUM(I47,I50,I52)</f>
        <v>15163.35</v>
      </c>
    </row>
    <row r="54" spans="1:9">
      <c r="A54" s="5"/>
      <c r="B54" s="5"/>
      <c r="C54" s="5"/>
      <c r="D54" s="5"/>
      <c r="E54" s="25"/>
      <c r="F54" s="81"/>
      <c r="G54" s="108"/>
      <c r="I54" s="108"/>
    </row>
    <row r="55" spans="1:9">
      <c r="F55" s="23"/>
      <c r="G55" s="80"/>
      <c r="I55" s="79"/>
    </row>
    <row r="57" spans="1:9">
      <c r="D57" s="21" t="s">
        <v>109</v>
      </c>
      <c r="E57" s="22"/>
      <c r="F57" s="22"/>
      <c r="G57" s="157">
        <f>Activity2014!E91+'Raffle Account'!E45+'Money Market'!E26</f>
        <v>14925.869999999999</v>
      </c>
    </row>
    <row r="59" spans="1:9">
      <c r="D59" s="21" t="s">
        <v>108</v>
      </c>
      <c r="E59" s="22"/>
      <c r="F59" s="173"/>
      <c r="G59" s="174">
        <v>2287.19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Monthly Activity</vt:lpstr>
      <vt:lpstr>Activity2014</vt:lpstr>
      <vt:lpstr>Raffle Account</vt:lpstr>
      <vt:lpstr>Money Market</vt:lpstr>
      <vt:lpstr>Fees Paid</vt:lpstr>
      <vt:lpstr>Income Detail</vt:lpstr>
      <vt:lpstr>Expense Detail</vt:lpstr>
      <vt:lpstr>Approved Budget</vt:lpstr>
      <vt:lpstr>Activity2014!Print_Area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The Jacksons</cp:lastModifiedBy>
  <cp:lastPrinted>2014-04-01T14:45:49Z</cp:lastPrinted>
  <dcterms:created xsi:type="dcterms:W3CDTF">2003-10-07T21:49:32Z</dcterms:created>
  <dcterms:modified xsi:type="dcterms:W3CDTF">2014-08-04T22:56:25Z</dcterms:modified>
</cp:coreProperties>
</file>