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autoCompressPictures="0" defaultThemeVersion="124226"/>
  <bookViews>
    <workbookView xWindow="300" yWindow="615" windowWidth="19320" windowHeight="10920" tabRatio="848" activeTab="6"/>
  </bookViews>
  <sheets>
    <sheet name="Monthly Activity" sheetId="2" r:id="rId1"/>
    <sheet name="Activity2015" sheetId="1" r:id="rId2"/>
    <sheet name="Raffle Account" sheetId="14" r:id="rId3"/>
    <sheet name="Money Market" sheetId="13" r:id="rId4"/>
    <sheet name="Fees Paid" sheetId="3" r:id="rId5"/>
    <sheet name="Income Detail" sheetId="5" r:id="rId6"/>
    <sheet name="Expense Detail" sheetId="6" r:id="rId7"/>
    <sheet name="Approved Budget" sheetId="11" r:id="rId8"/>
    <sheet name="Reimbursements" sheetId="15" r:id="rId9"/>
  </sheets>
  <definedNames>
    <definedName name="_xlnm._FilterDatabase" localSheetId="4" hidden="1">'Fees Paid'!$A$4:$F$46</definedName>
    <definedName name="_xlnm.Print_Area" localSheetId="1">Activity2015!$A$1:$E$96</definedName>
    <definedName name="_xlnm.Print_Area" localSheetId="4">'Fees Paid'!$A$1:$G$85</definedName>
    <definedName name="_xlnm.Print_Area" localSheetId="0">'Monthly Activity'!$A$1:$E$40</definedName>
  </definedNames>
  <calcPr calcId="145621"/>
</workbook>
</file>

<file path=xl/calcChain.xml><?xml version="1.0" encoding="utf-8"?>
<calcChain xmlns="http://schemas.openxmlformats.org/spreadsheetml/2006/main">
  <c r="I12" i="11" l="1"/>
  <c r="F38" i="5"/>
  <c r="F53" i="3"/>
  <c r="F51" i="3"/>
  <c r="F52" i="3"/>
  <c r="E31" i="15" l="1"/>
  <c r="E16" i="15"/>
  <c r="E40" i="1" l="1"/>
  <c r="D71" i="3" l="1"/>
  <c r="E35" i="14" l="1"/>
  <c r="E19" i="14"/>
  <c r="A2" i="14"/>
  <c r="E40" i="14" l="1"/>
  <c r="E45" i="14" s="1"/>
  <c r="I54" i="11" s="1"/>
  <c r="E8" i="13"/>
  <c r="E86" i="1"/>
  <c r="F79" i="5"/>
  <c r="I24" i="11" s="1"/>
  <c r="I20" i="11"/>
  <c r="E21" i="13"/>
  <c r="A2" i="13"/>
  <c r="G49" i="11"/>
  <c r="A2" i="1"/>
  <c r="F72" i="6"/>
  <c r="I38" i="11" s="1"/>
  <c r="F50" i="6"/>
  <c r="I33" i="11" s="1"/>
  <c r="F87" i="6"/>
  <c r="I42" i="11" s="1"/>
  <c r="F77" i="6"/>
  <c r="I40" i="11" s="1"/>
  <c r="F64" i="6"/>
  <c r="I36" i="11" s="1"/>
  <c r="F59" i="6"/>
  <c r="I34" i="11" s="1"/>
  <c r="F23" i="6"/>
  <c r="I31" i="11" s="1"/>
  <c r="F13" i="6"/>
  <c r="I29" i="11" s="1"/>
  <c r="F8" i="6"/>
  <c r="I28" i="11" s="1"/>
  <c r="F52" i="5"/>
  <c r="I18" i="11" s="1"/>
  <c r="D77" i="3"/>
  <c r="A2" i="3"/>
  <c r="F36" i="5"/>
  <c r="I10" i="11" s="1"/>
  <c r="F22" i="5"/>
  <c r="I6" i="11" s="1"/>
  <c r="F58" i="5"/>
  <c r="I22" i="11" s="1"/>
  <c r="F43" i="5"/>
  <c r="F27" i="5"/>
  <c r="I8" i="11" s="1"/>
  <c r="F16" i="5"/>
  <c r="I4" i="11" s="1"/>
  <c r="E21" i="2"/>
  <c r="E35" i="2"/>
  <c r="G48" i="11"/>
  <c r="G16" i="11"/>
  <c r="G26" i="11" s="1"/>
  <c r="G51" i="11" l="1"/>
  <c r="G57" i="11" s="1"/>
  <c r="I49" i="11"/>
  <c r="E91" i="1"/>
  <c r="E96" i="1" s="1"/>
  <c r="E26" i="13"/>
  <c r="E40" i="2"/>
  <c r="I16" i="11"/>
  <c r="I48" i="11"/>
  <c r="F89" i="6"/>
  <c r="F54" i="5"/>
  <c r="F81" i="5" s="1"/>
  <c r="G61" i="11" l="1"/>
  <c r="I26" i="11"/>
  <c r="I51" i="11" s="1"/>
  <c r="I57" i="11" s="1"/>
</calcChain>
</file>

<file path=xl/sharedStrings.xml><?xml version="1.0" encoding="utf-8"?>
<sst xmlns="http://schemas.openxmlformats.org/spreadsheetml/2006/main" count="375" uniqueCount="297">
  <si>
    <t>Allegheny Mountain Rescue Group Balance Sheet</t>
  </si>
  <si>
    <t>Assets:</t>
  </si>
  <si>
    <t>Huntington Bank Main Checking Account</t>
  </si>
  <si>
    <t>Total Assets</t>
  </si>
  <si>
    <t>Liabilities:</t>
  </si>
  <si>
    <t>Total Liabilities</t>
  </si>
  <si>
    <t>Assets Less Liabilities</t>
  </si>
  <si>
    <t>Allegheny Mountain Rescue Group Main Account Activity</t>
  </si>
  <si>
    <t>Credits</t>
  </si>
  <si>
    <t>Total Credits</t>
  </si>
  <si>
    <t>Debit Date</t>
  </si>
  <si>
    <t xml:space="preserve">CK # </t>
  </si>
  <si>
    <t>Outstanding</t>
  </si>
  <si>
    <t>Total Debits</t>
  </si>
  <si>
    <t>Net Activity</t>
  </si>
  <si>
    <t>Ending Balance</t>
  </si>
  <si>
    <t xml:space="preserve">                           Money  Market  Account</t>
  </si>
  <si>
    <t>Deposits &amp; Interest</t>
  </si>
  <si>
    <t>Withdraws or Transfers</t>
  </si>
  <si>
    <t>Total in account</t>
  </si>
  <si>
    <t>Allegheny Mountain Rescue Group Fees Paid</t>
  </si>
  <si>
    <t>First Name</t>
  </si>
  <si>
    <t>Last Name</t>
  </si>
  <si>
    <t>Date</t>
  </si>
  <si>
    <t>Amt</t>
  </si>
  <si>
    <t>Notes</t>
  </si>
  <si>
    <t>Total Received from Dues</t>
  </si>
  <si>
    <t>Total Dues with contribution</t>
  </si>
  <si>
    <t>AMRG Dues Amount</t>
  </si>
  <si>
    <t>Income: To budget items</t>
  </si>
  <si>
    <t>Total</t>
  </si>
  <si>
    <t>Details of Income</t>
  </si>
  <si>
    <t>1) General Contributions</t>
  </si>
  <si>
    <t>2) Gross Receipts from Special Events</t>
  </si>
  <si>
    <t>3) Contributions from Affiates</t>
  </si>
  <si>
    <t>4) Contributions from Federated Fund Raising Org.</t>
  </si>
  <si>
    <t>5) Receipts from Excess of Bona Fide Dues</t>
  </si>
  <si>
    <t>6) In Kind Contributions</t>
  </si>
  <si>
    <t>7) Program Service Revenue</t>
  </si>
  <si>
    <t>8) Bona Fide Membership Dues and Assesments</t>
  </si>
  <si>
    <t>9) Grants and Contracts</t>
  </si>
  <si>
    <t>Expense: To budget items</t>
  </si>
  <si>
    <t>Details of  Expense</t>
  </si>
  <si>
    <t>12) Equipment Purchases</t>
  </si>
  <si>
    <t>12a) Mission Critical Equipment Purchases</t>
  </si>
  <si>
    <t>13) Program Services Expense</t>
  </si>
  <si>
    <t>14) Administrative Expenses</t>
  </si>
  <si>
    <t>14a) Mission Critical Administrative Expenses</t>
  </si>
  <si>
    <t>15) Fundraising Expenses</t>
  </si>
  <si>
    <t>16) Payments to Affiliated Organizations</t>
  </si>
  <si>
    <t>17) Other Expenses from Special Events (other than fundraising)</t>
  </si>
  <si>
    <t>18) Miscellaneous Expense</t>
  </si>
  <si>
    <t>Total Expenses for the year</t>
  </si>
  <si>
    <t>Allegheny Mountain Rescue Group</t>
  </si>
  <si>
    <t>Part I: Gross Contributions</t>
  </si>
  <si>
    <t>Actuals</t>
  </si>
  <si>
    <t>3) Contributions from Affiliates</t>
  </si>
  <si>
    <t>4) Contributions Received from Federated Fundraising Organizations</t>
  </si>
  <si>
    <t>5) Receipts from Membership Dues in Excess of Bona Fide Dues</t>
  </si>
  <si>
    <t>7) Gross Contributions (add lines 1 through 5 NOT line 6)</t>
  </si>
  <si>
    <t>a</t>
  </si>
  <si>
    <t>Part II: Other Income</t>
  </si>
  <si>
    <t>8) Program Service Revenues</t>
  </si>
  <si>
    <t>9) Bona Fide Membership Dues and Assessments</t>
  </si>
  <si>
    <t>10) Grants and Contracts</t>
  </si>
  <si>
    <t>12) Total Income (add lines 7 through 11)</t>
  </si>
  <si>
    <t>Part III: Expenses</t>
  </si>
  <si>
    <t>13) Equipment Purchases</t>
  </si>
  <si>
    <t>13a) Mission-Critical Equipment Purchases</t>
  </si>
  <si>
    <t>13a</t>
  </si>
  <si>
    <t>14) Program Services</t>
  </si>
  <si>
    <t>15) Administrative Expenses</t>
  </si>
  <si>
    <t>15a) Mission-Critical Administrative Expenses</t>
  </si>
  <si>
    <t>15a</t>
  </si>
  <si>
    <t>16) Fundraising Expenses</t>
  </si>
  <si>
    <t>17) Payments to Affiliated Organizations</t>
  </si>
  <si>
    <t>18) Other Expenses from Special Events (other than fundraising expenses)</t>
  </si>
  <si>
    <t>19) Miscellaneous Expenses</t>
  </si>
  <si>
    <t>Part IV: Net Assets</t>
  </si>
  <si>
    <t>Amount</t>
  </si>
  <si>
    <t>Desc</t>
  </si>
  <si>
    <t>10) Miscellaneous Income (Item Sales)</t>
  </si>
  <si>
    <t>11) Miscellaneous Income (Internal sale items)</t>
  </si>
  <si>
    <t xml:space="preserve">              Total of checking and money market account</t>
  </si>
  <si>
    <t>1/2 of the regular dues.</t>
  </si>
  <si>
    <t xml:space="preserve">Starting  Balance   4/20/13                                                  </t>
  </si>
  <si>
    <t>Fee</t>
  </si>
  <si>
    <t>Raffle deposit (fishing trip,On the Border night)</t>
  </si>
  <si>
    <t>Credit for check charge to regular account</t>
  </si>
  <si>
    <t>Checks shipping</t>
  </si>
  <si>
    <t>Checks printing</t>
  </si>
  <si>
    <t>Credit</t>
  </si>
  <si>
    <t>Sales Force</t>
  </si>
  <si>
    <t>* Dues received in Sept,Oct or Nov are</t>
  </si>
  <si>
    <t>Funds marked for miscellanious canine activity</t>
  </si>
  <si>
    <t>Current total of all 3 accounts</t>
  </si>
  <si>
    <t>Melanie</t>
  </si>
  <si>
    <t>Asche</t>
  </si>
  <si>
    <t>Matt</t>
  </si>
  <si>
    <t>Benson</t>
  </si>
  <si>
    <t>Barb</t>
  </si>
  <si>
    <t>Butler</t>
  </si>
  <si>
    <t>Ken</t>
  </si>
  <si>
    <t>Chiacchia</t>
  </si>
  <si>
    <t>Keith</t>
  </si>
  <si>
    <t>Conover</t>
  </si>
  <si>
    <t>Don</t>
  </si>
  <si>
    <t>Rebecca</t>
  </si>
  <si>
    <t>Hostetter</t>
  </si>
  <si>
    <t>Heather</t>
  </si>
  <si>
    <t>Houlihan</t>
  </si>
  <si>
    <t>Andy</t>
  </si>
  <si>
    <t>Hower</t>
  </si>
  <si>
    <t>Scott</t>
  </si>
  <si>
    <t>Jackson</t>
  </si>
  <si>
    <t>Paul</t>
  </si>
  <si>
    <t>Jung</t>
  </si>
  <si>
    <t>Jennifer</t>
  </si>
  <si>
    <t>Kelly</t>
  </si>
  <si>
    <t>Janice</t>
  </si>
  <si>
    <t>Kestner</t>
  </si>
  <si>
    <t>Karen</t>
  </si>
  <si>
    <t>Kirk</t>
  </si>
  <si>
    <t>Roxanne</t>
  </si>
  <si>
    <t>Kish</t>
  </si>
  <si>
    <t>Mike</t>
  </si>
  <si>
    <t>Lipay</t>
  </si>
  <si>
    <t>Ben</t>
  </si>
  <si>
    <t>McCandeless</t>
  </si>
  <si>
    <t>Powell</t>
  </si>
  <si>
    <t>McLean</t>
  </si>
  <si>
    <t>Eric</t>
  </si>
  <si>
    <t>Menendez</t>
  </si>
  <si>
    <t>Michelle</t>
  </si>
  <si>
    <t>Myers</t>
  </si>
  <si>
    <t>James</t>
  </si>
  <si>
    <t>Pahel</t>
  </si>
  <si>
    <t>Nick</t>
  </si>
  <si>
    <t>Bru</t>
  </si>
  <si>
    <t>Randall</t>
  </si>
  <si>
    <t>Joe</t>
  </si>
  <si>
    <t>Ray</t>
  </si>
  <si>
    <t>John</t>
  </si>
  <si>
    <t>Rogowski</t>
  </si>
  <si>
    <t>Romanello</t>
  </si>
  <si>
    <t>Chris</t>
  </si>
  <si>
    <t>Ruch</t>
  </si>
  <si>
    <t>Dan</t>
  </si>
  <si>
    <t>Sadler</t>
  </si>
  <si>
    <t>Scelza</t>
  </si>
  <si>
    <t>Brian</t>
  </si>
  <si>
    <t>Seymour</t>
  </si>
  <si>
    <t>Betty</t>
  </si>
  <si>
    <t>Thomas</t>
  </si>
  <si>
    <t>Wiliams</t>
  </si>
  <si>
    <t>Ruch Family</t>
  </si>
  <si>
    <t>40.00 paid for 2015</t>
  </si>
  <si>
    <t>Dave</t>
  </si>
  <si>
    <t>Dail</t>
  </si>
  <si>
    <t>Mailki</t>
  </si>
  <si>
    <t>Howard</t>
  </si>
  <si>
    <t>Melissa</t>
  </si>
  <si>
    <t>Buchanan</t>
  </si>
  <si>
    <t>Sheila</t>
  </si>
  <si>
    <t>Amanda</t>
  </si>
  <si>
    <t>Zenuh</t>
  </si>
  <si>
    <t>Parker</t>
  </si>
  <si>
    <t xml:space="preserve">  </t>
  </si>
  <si>
    <t xml:space="preserve">Starting  Balance   12/31/14                                                 </t>
  </si>
  <si>
    <t>Dues Paid for 2015</t>
  </si>
  <si>
    <t>Meggy</t>
  </si>
  <si>
    <t>Bechis</t>
  </si>
  <si>
    <t>cash</t>
  </si>
  <si>
    <t>1/2 due</t>
  </si>
  <si>
    <t>paypal</t>
  </si>
  <si>
    <t>Linda</t>
  </si>
  <si>
    <t>Haus</t>
  </si>
  <si>
    <t>Rebecca has it</t>
  </si>
  <si>
    <t>paypal 20.00 due</t>
  </si>
  <si>
    <t>palpal</t>
  </si>
  <si>
    <t>Russ</t>
  </si>
  <si>
    <t>Sarver</t>
  </si>
  <si>
    <t>Background Check Fees Paid in 2015</t>
  </si>
  <si>
    <t>Grant or other contributions rec'd in 2015</t>
  </si>
  <si>
    <t>Mob Deposit</t>
  </si>
  <si>
    <t>Total of Deposits (Not including 2015 Dues or In Kind Donations)</t>
  </si>
  <si>
    <t>2015 Budget - Approved ****</t>
  </si>
  <si>
    <t xml:space="preserve">TEAM REIMBURSEMENT OF CANINE MEDICAL OR PERSONAL CERTIFICATION EXPENSES </t>
  </si>
  <si>
    <t>CERTIFICATION REIMBURSEMENT FUND YEARLY MAXIMUM</t>
  </si>
  <si>
    <t>DATE OF CERT</t>
  </si>
  <si>
    <t>DATE BOD APP</t>
  </si>
  <si>
    <t>DESCRIPITION / TEAM MEMBER</t>
  </si>
  <si>
    <t>AMOUNT PD</t>
  </si>
  <si>
    <t>TOTAL FOR THE YEAR</t>
  </si>
  <si>
    <t>CANINE MEDICAL REIMBURSEMENT YEARLY MAXIMUM</t>
  </si>
  <si>
    <t>DATE  INJURY</t>
  </si>
  <si>
    <t>DESCRIPTION / TEAM MEMBER</t>
  </si>
  <si>
    <t>Awards and More (50 T-shirts)</t>
  </si>
  <si>
    <t>Awards and More</t>
  </si>
  <si>
    <t>MRA Dues</t>
  </si>
  <si>
    <t>David</t>
  </si>
  <si>
    <t>Barton</t>
  </si>
  <si>
    <t>Goodwin</t>
  </si>
  <si>
    <t>paypal donation link</t>
  </si>
  <si>
    <t>Ritter</t>
  </si>
  <si>
    <t>PayPal</t>
  </si>
  <si>
    <t>Dues:Lipay,Howard 38.82, Dues Ray,Myers,Sadler,Bechis,Scelza</t>
  </si>
  <si>
    <t>Williams,Kelley,Jackson,Ruch 40.29 Dues Dail 19.26, PetExpo 342.00</t>
  </si>
  <si>
    <t>Misc Donations 29.04, 33.62, 23.97</t>
  </si>
  <si>
    <t>ACH</t>
  </si>
  <si>
    <t>Milano's</t>
  </si>
  <si>
    <t>Dues :Haus, Sarver 40.00 (cash) Kirk,Barton,Thomas 40.00</t>
  </si>
  <si>
    <t>T-shirts 175.00 (see Deposit) Pizza Money 54.00</t>
  </si>
  <si>
    <t>Donation Kochu search</t>
  </si>
  <si>
    <t>Kelley T-shirt</t>
  </si>
  <si>
    <t>T-shirts (1-12-15 deposit)</t>
  </si>
  <si>
    <t>Kelley t-shirt (Mob Deposit)</t>
  </si>
  <si>
    <t>Pizza Money Jan</t>
  </si>
  <si>
    <t>PetExpo Donation</t>
  </si>
  <si>
    <t>PayPal Misc donations 1-12-15</t>
  </si>
  <si>
    <t>PSP (Bechis,Haus, Sarver)</t>
  </si>
  <si>
    <t>PSP 1-12-15</t>
  </si>
  <si>
    <t>Accessline</t>
  </si>
  <si>
    <t>PayPal Giving Fund</t>
  </si>
  <si>
    <t>Accessline Jan</t>
  </si>
  <si>
    <t>Giving fund</t>
  </si>
  <si>
    <t>Jackson 2 shirts &amp; stickers</t>
  </si>
  <si>
    <t>ASRC Inc</t>
  </si>
  <si>
    <t>ASRC Dues</t>
  </si>
  <si>
    <t>PSP (Barton,Goodwin,Thomas)</t>
  </si>
  <si>
    <t>PSP 2-3-15</t>
  </si>
  <si>
    <t>Powell McLean (DCNR Winter Bivy)</t>
  </si>
  <si>
    <t>combined donation</t>
  </si>
  <si>
    <t>Ken paid 44.96 for dry bag</t>
  </si>
  <si>
    <t>4.96 went to Heather</t>
  </si>
  <si>
    <t xml:space="preserve">4.96 + 18.00 x 2 (donated) </t>
  </si>
  <si>
    <t>Amazon Smile</t>
  </si>
  <si>
    <t>Shirts 100.00 Conover 50.00 Kish,Scelza 25.00 Luba,Goodwin. Dues 40</t>
  </si>
  <si>
    <t>Goodwin,Luba. 18.00 x2  misc dues paid. Pizza 72.00, Donation 18.00</t>
  </si>
  <si>
    <t>Milano's  Feb</t>
  </si>
  <si>
    <t>Milano's  Jan</t>
  </si>
  <si>
    <t>Shirts Stickers Jackson</t>
  </si>
  <si>
    <t>Shirts 2-13 deposit</t>
  </si>
  <si>
    <t>Pizza Money Feb</t>
  </si>
  <si>
    <t>Winter Fest Moraine</t>
  </si>
  <si>
    <t>Balance from 2014</t>
  </si>
  <si>
    <t>Accessline Feb</t>
  </si>
  <si>
    <t>PSP (Luba)</t>
  </si>
  <si>
    <t>Luba</t>
  </si>
  <si>
    <t>Feb</t>
  </si>
  <si>
    <t>Jan</t>
  </si>
  <si>
    <t>Dec</t>
  </si>
  <si>
    <t>PSP (Luba)  3-2-15</t>
  </si>
  <si>
    <t>Zenuh 40.00 Dues,Shirts Zenuh,Sarver 50.00,27.00  PR Shirts</t>
  </si>
  <si>
    <t>125.00 Cash,Dail,Ritter  Romaniello32.00 shirt stickers, 195.00</t>
  </si>
  <si>
    <t>EMS Expo, 5.00 Zenuh, Pizza 71.00, Mitchell 45.00 donation 4.00 patch</t>
  </si>
  <si>
    <t>Pizza Money March</t>
  </si>
  <si>
    <t>Caroline Mitchell</t>
  </si>
  <si>
    <t>EMS Expo</t>
  </si>
  <si>
    <t>Zenuh, co-worker</t>
  </si>
  <si>
    <t>PR shirts  3-7-15</t>
  </si>
  <si>
    <t>Team Shirt 3-7-15</t>
  </si>
  <si>
    <t>Sticker 3-7-15</t>
  </si>
  <si>
    <t>Milano's Pizza</t>
  </si>
  <si>
    <t>Milano's Mar</t>
  </si>
  <si>
    <t>Paul Kochu Family</t>
  </si>
  <si>
    <t>Kochu Family</t>
  </si>
  <si>
    <t>Accessline March</t>
  </si>
  <si>
    <t>Awards and More (2 polo's)</t>
  </si>
  <si>
    <t>20) Canine Insurance Reimbursement (Max $ 2,500.00)</t>
  </si>
  <si>
    <t>22) Total Expenses (add lines 13 through 19)</t>
  </si>
  <si>
    <t>22a</t>
  </si>
  <si>
    <t>22a) Total Mission-Critical Expenses (add lines 13a, 15a, and 16 through 19)</t>
  </si>
  <si>
    <t>23) Excess or (Deficit) for the Year (subtract line 20 from line 12)</t>
  </si>
  <si>
    <t>24) Net Assets or Fund Balances at Beginning of Year</t>
  </si>
  <si>
    <t>26) Net Assets or Fund Balances at End of Year (add lines 21 through 23)</t>
  </si>
  <si>
    <t>25) Other Changes in Net assets or fund Balances (attach explanation)</t>
  </si>
  <si>
    <t>21) Education or Certification Reimbursements (Max $ 1500.00)</t>
  </si>
  <si>
    <t>Ken Chiacchia (HRD Dry Bag)</t>
  </si>
  <si>
    <t>HRD Dry Bag (Ken)</t>
  </si>
  <si>
    <t>PSARC</t>
  </si>
  <si>
    <t>PSARC Dues</t>
  </si>
  <si>
    <t>Jackson 2 magnets stickers 50.00,Sarver 31.00 polo,pizza 16.00</t>
  </si>
  <si>
    <t>Larry Luba polo shirt</t>
  </si>
  <si>
    <t>Mobile</t>
  </si>
  <si>
    <t>UWA direct deposit</t>
  </si>
  <si>
    <t>PA Child Abuse protection (Ruch)</t>
  </si>
  <si>
    <t>UWA 4-15-15</t>
  </si>
  <si>
    <t>Luba polo shirt 4-30-15</t>
  </si>
  <si>
    <t>Pizza,Jackson magnets,Sarver polo</t>
  </si>
  <si>
    <t>Accessline April</t>
  </si>
  <si>
    <t>Ruch (Pa child abuse)</t>
  </si>
  <si>
    <t>As of 2015-5-31</t>
  </si>
  <si>
    <t>Haines Middle School (donation for Hug a tree)</t>
  </si>
  <si>
    <t>Haines Middle School</t>
  </si>
  <si>
    <t>Extra</t>
  </si>
  <si>
    <t>PSP (Brown,Ritter)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</si>
</sst>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19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9"/>
      <name val="Geneva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Wingdings 3"/>
      <family val="1"/>
      <charset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>
      <protection locked="0"/>
    </xf>
    <xf numFmtId="0" fontId="15" fillId="0" borderId="0"/>
  </cellStyleXfs>
  <cellXfs count="235">
    <xf numFmtId="0" fontId="0" fillId="0" borderId="0" xfId="0"/>
    <xf numFmtId="0" fontId="5" fillId="0" borderId="0" xfId="0" applyFont="1"/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/>
    <xf numFmtId="8" fontId="4" fillId="0" borderId="2" xfId="0" applyNumberFormat="1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4" fillId="0" borderId="2" xfId="0" quotePrefix="1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8" fontId="10" fillId="0" borderId="0" xfId="0" applyNumberFormat="1" applyFont="1"/>
    <xf numFmtId="0" fontId="10" fillId="0" borderId="1" xfId="0" applyFont="1" applyBorder="1"/>
    <xf numFmtId="0" fontId="10" fillId="0" borderId="3" xfId="0" applyFont="1" applyBorder="1"/>
    <xf numFmtId="0" fontId="10" fillId="0" borderId="0" xfId="0" applyFont="1" applyBorder="1"/>
    <xf numFmtId="8" fontId="10" fillId="0" borderId="0" xfId="0" quotePrefix="1" applyNumberFormat="1" applyFont="1"/>
    <xf numFmtId="0" fontId="4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10" fillId="3" borderId="0" xfId="0" applyNumberFormat="1" applyFont="1" applyFill="1"/>
    <xf numFmtId="164" fontId="10" fillId="4" borderId="0" xfId="0" applyNumberFormat="1" applyFont="1" applyFill="1"/>
    <xf numFmtId="164" fontId="10" fillId="0" borderId="0" xfId="0" applyNumberFormat="1" applyFont="1"/>
    <xf numFmtId="165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0" xfId="0" applyFont="1" applyAlignment="1" applyProtection="1">
      <alignment horizontal="center"/>
      <protection locked="0"/>
    </xf>
    <xf numFmtId="0" fontId="10" fillId="0" borderId="0" xfId="2" applyFont="1" applyAlignment="1">
      <alignment horizontal="right"/>
      <protection locked="0"/>
    </xf>
    <xf numFmtId="0" fontId="10" fillId="0" borderId="0" xfId="2" applyFont="1">
      <protection locked="0"/>
    </xf>
    <xf numFmtId="164" fontId="10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0" fillId="0" borderId="4" xfId="2" applyFont="1" applyBorder="1" applyAlignment="1">
      <alignment horizontal="right"/>
      <protection locked="0"/>
    </xf>
    <xf numFmtId="164" fontId="10" fillId="0" borderId="4" xfId="0" applyNumberFormat="1" applyFont="1" applyBorder="1" applyProtection="1">
      <protection locked="0"/>
    </xf>
    <xf numFmtId="0" fontId="10" fillId="0" borderId="4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2" applyFont="1" applyBorder="1" applyAlignment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left"/>
      <protection locked="0"/>
    </xf>
    <xf numFmtId="166" fontId="10" fillId="0" borderId="0" xfId="0" applyNumberFormat="1" applyFont="1" applyBorder="1" applyAlignment="1" applyProtection="1">
      <alignment horizont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right"/>
      <protection locked="0"/>
    </xf>
    <xf numFmtId="164" fontId="10" fillId="0" borderId="6" xfId="0" applyNumberFormat="1" applyFont="1" applyBorder="1" applyProtection="1">
      <protection locked="0"/>
    </xf>
    <xf numFmtId="0" fontId="10" fillId="0" borderId="6" xfId="0" applyFont="1" applyBorder="1"/>
    <xf numFmtId="164" fontId="9" fillId="0" borderId="0" xfId="2" applyNumberFormat="1" applyFont="1" applyAlignment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0" borderId="4" xfId="2" applyFont="1" applyBorder="1" applyAlignment="1">
      <alignment horizontal="left"/>
      <protection locked="0"/>
    </xf>
    <xf numFmtId="0" fontId="10" fillId="0" borderId="0" xfId="2" applyFont="1" applyAlignment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6" xfId="2" applyFont="1" applyBorder="1" applyAlignment="1">
      <alignment horizontal="left"/>
      <protection locked="0"/>
    </xf>
    <xf numFmtId="8" fontId="4" fillId="0" borderId="3" xfId="0" applyNumberFormat="1" applyFont="1" applyBorder="1"/>
    <xf numFmtId="0" fontId="10" fillId="0" borderId="7" xfId="0" applyFont="1" applyBorder="1"/>
    <xf numFmtId="8" fontId="10" fillId="0" borderId="4" xfId="0" applyNumberFormat="1" applyFont="1" applyBorder="1"/>
    <xf numFmtId="0" fontId="10" fillId="0" borderId="8" xfId="0" applyFont="1" applyBorder="1"/>
    <xf numFmtId="8" fontId="10" fillId="0" borderId="0" xfId="0" applyNumberFormat="1" applyFont="1" applyBorder="1"/>
    <xf numFmtId="44" fontId="10" fillId="0" borderId="0" xfId="0" applyNumberFormat="1" applyFont="1" applyBorder="1"/>
    <xf numFmtId="0" fontId="4" fillId="0" borderId="8" xfId="0" applyFont="1" applyBorder="1"/>
    <xf numFmtId="0" fontId="12" fillId="0" borderId="0" xfId="0" applyFont="1"/>
    <xf numFmtId="0" fontId="4" fillId="0" borderId="0" xfId="2" applyFont="1" applyBorder="1" applyAlignment="1">
      <alignment horizontal="right"/>
      <protection locked="0"/>
    </xf>
    <xf numFmtId="164" fontId="0" fillId="0" borderId="0" xfId="0" applyNumberFormat="1"/>
    <xf numFmtId="0" fontId="10" fillId="0" borderId="0" xfId="2" applyFont="1" applyBorder="1" applyAlignment="1">
      <alignment horizontal="center"/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0" xfId="0" applyNumberFormat="1" applyFont="1" applyBorder="1" applyProtection="1">
      <protection locked="0"/>
    </xf>
    <xf numFmtId="164" fontId="13" fillId="0" borderId="0" xfId="0" applyNumberFormat="1" applyFont="1" applyProtection="1">
      <protection locked="0"/>
    </xf>
    <xf numFmtId="164" fontId="13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6" fontId="10" fillId="0" borderId="0" xfId="2" applyNumberFormat="1" applyFont="1" applyAlignment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4" fontId="4" fillId="0" borderId="4" xfId="2" applyNumberFormat="1" applyFont="1" applyBorder="1" applyAlignment="1">
      <alignment horizontal="left"/>
      <protection locked="0"/>
    </xf>
    <xf numFmtId="14" fontId="10" fillId="0" borderId="0" xfId="2" applyNumberFormat="1" applyFont="1" applyBorder="1" applyAlignment="1">
      <alignment horizontal="left"/>
      <protection locked="0"/>
    </xf>
    <xf numFmtId="44" fontId="6" fillId="0" borderId="0" xfId="1" applyNumberFormat="1" applyFont="1"/>
    <xf numFmtId="44" fontId="10" fillId="0" borderId="9" xfId="1" applyNumberFormat="1" applyFont="1" applyBorder="1"/>
    <xf numFmtId="44" fontId="10" fillId="0" borderId="3" xfId="1" applyNumberFormat="1" applyFont="1" applyBorder="1"/>
    <xf numFmtId="44" fontId="10" fillId="0" borderId="0" xfId="1" applyNumberFormat="1" applyFont="1" applyFill="1"/>
    <xf numFmtId="44" fontId="10" fillId="0" borderId="9" xfId="1" applyNumberFormat="1" applyFont="1" applyFill="1" applyBorder="1"/>
    <xf numFmtId="44" fontId="10" fillId="0" borderId="9" xfId="1" applyNumberFormat="1" applyFont="1" applyFill="1" applyBorder="1" applyAlignment="1">
      <alignment horizontal="right"/>
    </xf>
    <xf numFmtId="44" fontId="10" fillId="0" borderId="0" xfId="1" applyNumberFormat="1" applyFont="1"/>
    <xf numFmtId="44" fontId="10" fillId="0" borderId="0" xfId="1" applyNumberFormat="1" applyFont="1" applyBorder="1"/>
    <xf numFmtId="44" fontId="4" fillId="0" borderId="9" xfId="1" applyNumberFormat="1" applyFont="1" applyBorder="1"/>
    <xf numFmtId="44" fontId="10" fillId="0" borderId="8" xfId="1" applyNumberFormat="1" applyFont="1" applyBorder="1"/>
    <xf numFmtId="44" fontId="10" fillId="0" borderId="4" xfId="1" applyNumberFormat="1" applyFont="1" applyBorder="1"/>
    <xf numFmtId="44" fontId="4" fillId="0" borderId="8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14" fillId="0" borderId="0" xfId="0" applyFont="1"/>
    <xf numFmtId="0" fontId="14" fillId="0" borderId="11" xfId="0" applyFont="1" applyBorder="1"/>
    <xf numFmtId="164" fontId="0" fillId="0" borderId="11" xfId="0" applyNumberFormat="1" applyBorder="1"/>
    <xf numFmtId="0" fontId="0" fillId="0" borderId="0" xfId="0" applyBorder="1"/>
    <xf numFmtId="0" fontId="14" fillId="0" borderId="0" xfId="0" applyFont="1" applyBorder="1"/>
    <xf numFmtId="164" fontId="0" fillId="0" borderId="0" xfId="0" applyNumberFormat="1" applyBorder="1"/>
    <xf numFmtId="16" fontId="0" fillId="0" borderId="0" xfId="0" applyNumberFormat="1"/>
    <xf numFmtId="166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6" fontId="10" fillId="0" borderId="0" xfId="2" applyNumberFormat="1" applyFont="1" applyAlignment="1">
      <alignment horizontal="lef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0" fillId="4" borderId="12" xfId="3" applyNumberFormat="1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14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4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 wrapText="1"/>
    </xf>
    <xf numFmtId="0" fontId="10" fillId="0" borderId="0" xfId="3" applyFont="1" applyFill="1" applyAlignment="1">
      <alignment horizontal="left"/>
    </xf>
    <xf numFmtId="164" fontId="10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9" fillId="0" borderId="0" xfId="2" applyNumberFormat="1" applyFont="1" applyAlignment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/>
    <xf numFmtId="0" fontId="10" fillId="5" borderId="0" xfId="0" applyFont="1" applyFill="1" applyAlignment="1">
      <alignment horizontal="left"/>
    </xf>
    <xf numFmtId="14" fontId="10" fillId="5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64" fontId="10" fillId="0" borderId="9" xfId="0" applyNumberFormat="1" applyFont="1" applyBorder="1"/>
    <xf numFmtId="1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10" fillId="0" borderId="0" xfId="2" applyNumberFormat="1" applyFont="1" applyAlignment="1">
      <alignment horizontal="left"/>
      <protection locked="0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0" fillId="0" borderId="9" xfId="0" applyFont="1" applyBorder="1"/>
    <xf numFmtId="8" fontId="10" fillId="0" borderId="12" xfId="0" applyNumberFormat="1" applyFont="1" applyBorder="1"/>
    <xf numFmtId="164" fontId="10" fillId="0" borderId="0" xfId="0" applyNumberFormat="1" applyFont="1" applyAlignment="1">
      <alignment horizontal="center"/>
    </xf>
    <xf numFmtId="14" fontId="4" fillId="0" borderId="4" xfId="2" applyNumberFormat="1" applyFont="1" applyBorder="1" applyAlignment="1">
      <protection locked="0"/>
    </xf>
    <xf numFmtId="14" fontId="10" fillId="0" borderId="0" xfId="2" applyNumberFormat="1" applyFont="1" applyBorder="1" applyAlignment="1">
      <protection locked="0"/>
    </xf>
    <xf numFmtId="0" fontId="10" fillId="0" borderId="0" xfId="2" applyFont="1" applyAlignment="1">
      <protection locked="0"/>
    </xf>
    <xf numFmtId="0" fontId="0" fillId="0" borderId="0" xfId="0" applyAlignment="1"/>
    <xf numFmtId="0" fontId="1" fillId="0" borderId="0" xfId="0" applyFont="1" applyAlignment="1"/>
    <xf numFmtId="0" fontId="10" fillId="0" borderId="4" xfId="2" applyFont="1" applyBorder="1" applyAlignment="1">
      <protection locked="0"/>
    </xf>
    <xf numFmtId="0" fontId="10" fillId="0" borderId="0" xfId="2" applyFont="1" applyBorder="1" applyAlignment="1">
      <protection locked="0"/>
    </xf>
    <xf numFmtId="0" fontId="10" fillId="0" borderId="6" xfId="2" applyFont="1" applyBorder="1" applyAlignment="1">
      <protection locked="0"/>
    </xf>
    <xf numFmtId="164" fontId="9" fillId="0" borderId="0" xfId="0" applyNumberFormat="1" applyFont="1" applyAlignment="1"/>
    <xf numFmtId="164" fontId="10" fillId="0" borderId="0" xfId="0" applyNumberFormat="1" applyFont="1" applyAlignment="1" applyProtection="1">
      <protection locked="0"/>
    </xf>
    <xf numFmtId="164" fontId="1" fillId="0" borderId="0" xfId="0" applyNumberFormat="1" applyFont="1" applyAlignment="1" applyProtection="1">
      <protection locked="0"/>
    </xf>
    <xf numFmtId="164" fontId="1" fillId="0" borderId="0" xfId="0" applyNumberFormat="1" applyFont="1" applyAlignment="1"/>
    <xf numFmtId="164" fontId="10" fillId="0" borderId="4" xfId="0" applyNumberFormat="1" applyFont="1" applyBorder="1" applyAlignment="1" applyProtection="1">
      <protection locked="0"/>
    </xf>
    <xf numFmtId="164" fontId="10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/>
    <xf numFmtId="164" fontId="0" fillId="0" borderId="0" xfId="0" applyNumberFormat="1" applyAlignment="1"/>
    <xf numFmtId="164" fontId="10" fillId="0" borderId="6" xfId="0" applyNumberFormat="1" applyFont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2" applyFont="1" applyFill="1" applyAlignment="1">
      <alignment horizontal="left"/>
      <protection locked="0"/>
    </xf>
    <xf numFmtId="164" fontId="1" fillId="0" borderId="0" xfId="0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164" fontId="13" fillId="0" borderId="0" xfId="0" applyNumberFormat="1" applyFont="1" applyFill="1" applyBorder="1" applyProtection="1">
      <protection locked="0"/>
    </xf>
    <xf numFmtId="164" fontId="10" fillId="0" borderId="0" xfId="0" applyNumberFormat="1" applyFont="1" applyFill="1"/>
    <xf numFmtId="166" fontId="10" fillId="0" borderId="5" xfId="2" applyNumberFormat="1" applyFont="1" applyBorder="1" applyAlignment="1">
      <alignment horizontal="center"/>
      <protection locked="0"/>
    </xf>
    <xf numFmtId="0" fontId="10" fillId="0" borderId="5" xfId="2" applyFont="1" applyBorder="1" applyAlignment="1">
      <protection locked="0"/>
    </xf>
    <xf numFmtId="164" fontId="1" fillId="0" borderId="5" xfId="0" applyNumberFormat="1" applyFont="1" applyBorder="1" applyAlignment="1">
      <alignment horizontal="right"/>
    </xf>
    <xf numFmtId="0" fontId="4" fillId="0" borderId="5" xfId="0" applyFont="1" applyBorder="1" applyAlignment="1" applyProtection="1">
      <alignment horizontal="center"/>
      <protection locked="0"/>
    </xf>
    <xf numFmtId="164" fontId="13" fillId="0" borderId="5" xfId="0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" xfId="0" applyFont="1" applyBorder="1"/>
    <xf numFmtId="164" fontId="0" fillId="0" borderId="9" xfId="0" applyNumberFormat="1" applyBorder="1" applyAlignment="1">
      <alignment horizontal="center"/>
    </xf>
    <xf numFmtId="164" fontId="16" fillId="0" borderId="12" xfId="0" applyNumberFormat="1" applyFont="1" applyBorder="1"/>
    <xf numFmtId="0" fontId="0" fillId="0" borderId="12" xfId="0" applyBorder="1"/>
    <xf numFmtId="0" fontId="17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16" fillId="6" borderId="13" xfId="0" applyFont="1" applyFill="1" applyBorder="1"/>
    <xf numFmtId="0" fontId="0" fillId="6" borderId="14" xfId="0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4" borderId="12" xfId="0" applyNumberFormat="1" applyFont="1" applyFill="1" applyBorder="1" applyAlignment="1">
      <alignment horizontal="center"/>
    </xf>
    <xf numFmtId="164" fontId="10" fillId="4" borderId="0" xfId="3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2" applyNumberFormat="1" applyFont="1" applyAlignment="1">
      <alignment horizontal="center" wrapText="1"/>
      <protection locked="0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Currency 2" xfId="1"/>
    <cellStyle name="Default" xfId="2"/>
    <cellStyle name="Normal" xfId="0" builtinId="0"/>
    <cellStyle name="Normal_Sheet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1"/>
  <sheetViews>
    <sheetView topLeftCell="A4" workbookViewId="0">
      <selection activeCell="A23" sqref="A23:D23"/>
    </sheetView>
  </sheetViews>
  <sheetFormatPr defaultColWidth="10.75" defaultRowHeight="12.75"/>
  <cols>
    <col min="1" max="1" width="10.625" style="46" customWidth="1"/>
    <col min="2" max="2" width="10.375" style="70" customWidth="1"/>
    <col min="3" max="3" width="54" style="58" customWidth="1"/>
    <col min="4" max="4" width="10.25" style="171" customWidth="1"/>
    <col min="5" max="5" width="10.875" style="47" customWidth="1"/>
    <col min="6" max="16384" width="10.75" style="10"/>
  </cols>
  <sheetData>
    <row r="1" spans="1:5" ht="18" customHeight="1">
      <c r="A1" s="227" t="s">
        <v>0</v>
      </c>
      <c r="B1" s="227"/>
      <c r="C1" s="228"/>
      <c r="D1" s="228"/>
      <c r="E1" s="228"/>
    </row>
    <row r="2" spans="1:5" ht="18" customHeight="1">
      <c r="A2" s="227" t="s">
        <v>292</v>
      </c>
      <c r="B2" s="227"/>
      <c r="C2" s="228"/>
      <c r="D2" s="228"/>
      <c r="E2" s="228"/>
    </row>
    <row r="3" spans="1:5" ht="15.75">
      <c r="A3" s="66"/>
      <c r="B3" s="143"/>
      <c r="C3" s="13"/>
      <c r="D3" s="170"/>
      <c r="E3" s="122"/>
    </row>
    <row r="4" spans="1:5" ht="15.75">
      <c r="A4" s="66"/>
      <c r="B4" s="143"/>
      <c r="C4" s="13"/>
      <c r="D4" s="170"/>
      <c r="E4" s="122"/>
    </row>
    <row r="5" spans="1:5" ht="15.75">
      <c r="A5" s="66"/>
      <c r="B5" s="143"/>
      <c r="C5" s="13"/>
      <c r="D5" s="170"/>
      <c r="E5" s="122"/>
    </row>
    <row r="6" spans="1:5">
      <c r="A6" s="58"/>
    </row>
    <row r="7" spans="1:5">
      <c r="A7" s="67" t="s">
        <v>1</v>
      </c>
      <c r="B7" s="89"/>
    </row>
    <row r="8" spans="1:5">
      <c r="A8" s="58" t="s">
        <v>2</v>
      </c>
      <c r="D8" s="172">
        <v>5691.67</v>
      </c>
    </row>
    <row r="9" spans="1:5">
      <c r="A9" s="56"/>
      <c r="B9" s="121">
        <v>40666</v>
      </c>
      <c r="C9" s="110" t="s">
        <v>293</v>
      </c>
      <c r="D9" s="172">
        <v>360.2</v>
      </c>
    </row>
    <row r="10" spans="1:5">
      <c r="A10" s="56"/>
      <c r="B10" s="121"/>
      <c r="C10" s="110"/>
      <c r="D10" s="173"/>
    </row>
    <row r="11" spans="1:5">
      <c r="A11" s="123"/>
      <c r="B11" s="90"/>
      <c r="C11" s="164"/>
      <c r="D11" s="127"/>
    </row>
    <row r="12" spans="1:5">
      <c r="A12" s="123"/>
      <c r="B12" s="90"/>
      <c r="C12" s="186"/>
      <c r="D12" s="127"/>
    </row>
    <row r="13" spans="1:5">
      <c r="A13" s="123"/>
      <c r="B13" s="121"/>
      <c r="C13" s="110"/>
      <c r="D13" s="173"/>
    </row>
    <row r="14" spans="1:5">
      <c r="A14" s="123"/>
      <c r="B14" s="121"/>
      <c r="C14" s="110"/>
      <c r="D14" s="173"/>
    </row>
    <row r="15" spans="1:5">
      <c r="A15" s="123"/>
      <c r="B15" s="121"/>
      <c r="C15" s="110"/>
      <c r="D15" s="173"/>
    </row>
    <row r="16" spans="1:5">
      <c r="A16" s="123"/>
      <c r="B16" s="121"/>
      <c r="C16" s="110"/>
      <c r="D16" s="173"/>
    </row>
    <row r="17" spans="1:5">
      <c r="A17" s="123"/>
      <c r="B17" s="121"/>
      <c r="C17" s="110"/>
      <c r="D17" s="173"/>
    </row>
    <row r="18" spans="1:5">
      <c r="A18" s="123"/>
      <c r="B18" s="121"/>
      <c r="C18" s="110"/>
      <c r="D18" s="173"/>
    </row>
    <row r="19" spans="1:5">
      <c r="A19" s="123"/>
      <c r="B19" s="90"/>
      <c r="D19" s="173"/>
    </row>
    <row r="20" spans="1:5">
      <c r="A20" s="123"/>
      <c r="B20" s="90"/>
      <c r="D20" s="173"/>
    </row>
    <row r="21" spans="1:5" s="51" customFormat="1">
      <c r="A21" s="68" t="s">
        <v>3</v>
      </c>
      <c r="B21" s="48"/>
      <c r="C21" s="69"/>
      <c r="D21" s="174"/>
      <c r="E21" s="50">
        <f>SUM(D8:D20)</f>
        <v>6051.87</v>
      </c>
    </row>
    <row r="22" spans="1:5" s="23" customFormat="1">
      <c r="A22" s="67" t="s">
        <v>4</v>
      </c>
      <c r="B22" s="52"/>
      <c r="C22" s="61"/>
      <c r="D22" s="175"/>
      <c r="E22" s="54"/>
    </row>
    <row r="23" spans="1:5" s="23" customFormat="1">
      <c r="A23" s="60">
        <v>40667</v>
      </c>
      <c r="B23" s="217">
        <v>1131</v>
      </c>
      <c r="C23" s="141" t="s">
        <v>296</v>
      </c>
      <c r="D23" s="176">
        <v>20</v>
      </c>
      <c r="E23" s="54"/>
    </row>
    <row r="24" spans="1:5">
      <c r="A24" s="60"/>
      <c r="B24" s="217"/>
      <c r="C24" s="141"/>
      <c r="D24" s="172"/>
    </row>
    <row r="25" spans="1:5">
      <c r="A25" s="60"/>
      <c r="B25" s="221"/>
      <c r="C25" s="141"/>
      <c r="D25" s="172"/>
    </row>
    <row r="26" spans="1:5">
      <c r="A26" s="60"/>
      <c r="B26" s="217"/>
      <c r="C26" s="141"/>
      <c r="D26" s="172"/>
    </row>
    <row r="27" spans="1:5">
      <c r="A27" s="60"/>
      <c r="B27" s="144"/>
      <c r="C27" s="141"/>
      <c r="D27" s="176"/>
    </row>
    <row r="28" spans="1:5">
      <c r="A28" s="60"/>
      <c r="B28" s="144"/>
      <c r="C28" s="141"/>
      <c r="D28" s="176"/>
    </row>
    <row r="29" spans="1:5">
      <c r="A29" s="60"/>
      <c r="B29" s="144"/>
      <c r="C29" s="141"/>
      <c r="D29" s="172"/>
    </row>
    <row r="30" spans="1:5">
      <c r="A30" s="60"/>
      <c r="B30" s="144"/>
      <c r="C30" s="141"/>
      <c r="D30" s="172"/>
    </row>
    <row r="31" spans="1:5">
      <c r="A31" s="60"/>
      <c r="B31" s="144"/>
      <c r="C31" s="141"/>
      <c r="D31" s="172"/>
    </row>
    <row r="32" spans="1:5">
      <c r="A32" s="60"/>
      <c r="B32" s="144"/>
      <c r="C32" s="141"/>
      <c r="D32" s="172"/>
    </row>
    <row r="33" spans="1:5">
      <c r="A33" s="60"/>
      <c r="B33" s="144"/>
      <c r="C33" s="141"/>
      <c r="D33" s="172"/>
    </row>
    <row r="34" spans="1:5">
      <c r="A34" s="60"/>
      <c r="B34" s="84"/>
      <c r="C34" s="141"/>
      <c r="D34" s="172"/>
    </row>
    <row r="35" spans="1:5" s="51" customFormat="1">
      <c r="A35" s="68" t="s">
        <v>5</v>
      </c>
      <c r="B35" s="70"/>
      <c r="C35" s="69"/>
      <c r="D35" s="174"/>
      <c r="E35" s="50">
        <f>SUM(D22:D34)</f>
        <v>20</v>
      </c>
    </row>
    <row r="36" spans="1:5" s="23" customFormat="1">
      <c r="A36" s="71"/>
      <c r="B36" s="91"/>
      <c r="C36" s="61"/>
      <c r="D36" s="175"/>
      <c r="E36" s="54"/>
    </row>
    <row r="37" spans="1:5" s="23" customFormat="1">
      <c r="A37" s="71"/>
      <c r="B37" s="52"/>
      <c r="C37" s="61"/>
      <c r="D37" s="175"/>
      <c r="E37" s="54"/>
    </row>
    <row r="38" spans="1:5">
      <c r="A38" s="58"/>
      <c r="B38" s="52"/>
    </row>
    <row r="39" spans="1:5">
      <c r="A39" s="58"/>
      <c r="B39" s="52"/>
    </row>
    <row r="40" spans="1:5" s="65" customFormat="1" ht="13.5" thickBot="1">
      <c r="A40" s="72" t="s">
        <v>6</v>
      </c>
      <c r="B40" s="92"/>
      <c r="C40" s="73"/>
      <c r="D40" s="178"/>
      <c r="E40" s="64">
        <f>E21-E35</f>
        <v>6031.87</v>
      </c>
    </row>
    <row r="41" spans="1:5" ht="13.5" thickTop="1">
      <c r="B41" s="84"/>
    </row>
  </sheetData>
  <mergeCells count="2">
    <mergeCell ref="A2:E2"/>
    <mergeCell ref="A1:E1"/>
  </mergeCells>
  <phoneticPr fontId="2"/>
  <printOptions horizontalCentered="1" gridLines="1"/>
  <pageMargins left="0.75" right="0.75" top="1" bottom="1" header="0.5" footer="0.5"/>
  <pageSetup scale="82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97"/>
  <sheetViews>
    <sheetView topLeftCell="A37" zoomScale="118" workbookViewId="0">
      <selection activeCell="C64" sqref="C64"/>
    </sheetView>
  </sheetViews>
  <sheetFormatPr defaultColWidth="10.75" defaultRowHeight="12.75"/>
  <cols>
    <col min="1" max="1" width="11.875" style="44" customWidth="1"/>
    <col min="2" max="2" width="7.625" style="45" customWidth="1"/>
    <col min="3" max="3" width="57" style="164" customWidth="1"/>
    <col min="4" max="4" width="10.375" style="126" customWidth="1"/>
    <col min="5" max="5" width="11.25" style="87" customWidth="1"/>
    <col min="6" max="6" width="10.75" style="10" customWidth="1"/>
    <col min="7" max="16384" width="10.75" style="10"/>
  </cols>
  <sheetData>
    <row r="1" spans="1:6" s="27" customFormat="1" ht="15.95" customHeight="1">
      <c r="A1" s="229" t="s">
        <v>7</v>
      </c>
      <c r="B1" s="228"/>
      <c r="C1" s="228"/>
      <c r="D1" s="228"/>
      <c r="E1" s="228"/>
    </row>
    <row r="2" spans="1:6" s="27" customFormat="1" ht="15.95" customHeight="1">
      <c r="A2" s="229" t="str">
        <f>'Monthly Activity'!A2</f>
        <v>As of 2015-5-31</v>
      </c>
      <c r="B2" s="230"/>
      <c r="C2" s="230"/>
      <c r="D2" s="230"/>
      <c r="E2" s="230"/>
    </row>
    <row r="4" spans="1:6" s="51" customFormat="1">
      <c r="A4" s="48"/>
      <c r="B4" s="49"/>
      <c r="C4" s="162" t="s">
        <v>168</v>
      </c>
      <c r="D4" s="124"/>
      <c r="E4" s="85">
        <v>4796.12</v>
      </c>
    </row>
    <row r="5" spans="1:6" s="23" customFormat="1">
      <c r="A5" s="52" t="s">
        <v>8</v>
      </c>
      <c r="B5" s="53"/>
      <c r="C5" s="163"/>
      <c r="D5" s="125"/>
      <c r="E5" s="187" t="s">
        <v>167</v>
      </c>
      <c r="F5" s="52"/>
    </row>
    <row r="6" spans="1:6">
      <c r="A6" s="55"/>
      <c r="B6" s="90" t="s">
        <v>184</v>
      </c>
      <c r="C6" s="58" t="s">
        <v>155</v>
      </c>
      <c r="D6" s="172">
        <v>500</v>
      </c>
    </row>
    <row r="7" spans="1:6" s="23" customFormat="1">
      <c r="A7" s="55"/>
      <c r="B7" s="121" t="s">
        <v>205</v>
      </c>
      <c r="C7" s="110" t="s">
        <v>206</v>
      </c>
      <c r="D7" s="173">
        <v>888.14</v>
      </c>
      <c r="E7" s="86"/>
    </row>
    <row r="8" spans="1:6" s="23" customFormat="1">
      <c r="A8" s="56"/>
      <c r="B8" s="90"/>
      <c r="C8" s="164" t="s">
        <v>207</v>
      </c>
      <c r="D8" s="127"/>
      <c r="E8" s="87"/>
    </row>
    <row r="9" spans="1:6" s="23" customFormat="1">
      <c r="A9" s="57"/>
      <c r="B9" s="90"/>
      <c r="C9" s="186" t="s">
        <v>208</v>
      </c>
      <c r="D9" s="127"/>
      <c r="E9" s="86"/>
    </row>
    <row r="10" spans="1:6" s="23" customFormat="1">
      <c r="A10" s="55"/>
      <c r="B10" s="121">
        <v>40554</v>
      </c>
      <c r="C10" s="110" t="s">
        <v>211</v>
      </c>
      <c r="D10" s="173">
        <v>429</v>
      </c>
      <c r="E10" s="86"/>
    </row>
    <row r="11" spans="1:6">
      <c r="A11" s="56"/>
      <c r="B11" s="121"/>
      <c r="C11" s="110" t="s">
        <v>212</v>
      </c>
      <c r="D11" s="173"/>
    </row>
    <row r="12" spans="1:6">
      <c r="A12" s="56"/>
      <c r="B12" s="121" t="s">
        <v>184</v>
      </c>
      <c r="C12" s="110" t="s">
        <v>213</v>
      </c>
      <c r="D12" s="173">
        <v>200</v>
      </c>
    </row>
    <row r="13" spans="1:6">
      <c r="A13" s="56"/>
      <c r="B13" s="121" t="s">
        <v>184</v>
      </c>
      <c r="C13" s="110" t="s">
        <v>214</v>
      </c>
      <c r="D13" s="173">
        <v>25</v>
      </c>
    </row>
    <row r="14" spans="1:6">
      <c r="A14" s="56"/>
      <c r="B14" s="121">
        <v>40568</v>
      </c>
      <c r="C14" s="110" t="s">
        <v>223</v>
      </c>
      <c r="D14" s="173">
        <v>10.1</v>
      </c>
    </row>
    <row r="15" spans="1:6">
      <c r="A15" s="56"/>
      <c r="B15" s="121">
        <v>40575</v>
      </c>
      <c r="C15" s="110" t="s">
        <v>226</v>
      </c>
      <c r="D15" s="173">
        <v>60</v>
      </c>
    </row>
    <row r="16" spans="1:6">
      <c r="A16" s="56"/>
      <c r="B16" s="90">
        <v>40586</v>
      </c>
      <c r="C16" s="164" t="s">
        <v>237</v>
      </c>
      <c r="D16" s="127">
        <v>456</v>
      </c>
    </row>
    <row r="17" spans="1:5">
      <c r="A17" s="56"/>
      <c r="B17" s="90"/>
      <c r="C17" s="186" t="s">
        <v>238</v>
      </c>
      <c r="D17" s="127"/>
    </row>
    <row r="18" spans="1:5">
      <c r="A18" s="123"/>
      <c r="B18" s="121">
        <v>40590</v>
      </c>
      <c r="C18" s="110" t="s">
        <v>236</v>
      </c>
      <c r="D18" s="173">
        <v>38.380000000000003</v>
      </c>
    </row>
    <row r="19" spans="1:5">
      <c r="A19" s="123"/>
      <c r="B19" s="121">
        <v>40608</v>
      </c>
      <c r="C19" s="110" t="s">
        <v>253</v>
      </c>
      <c r="D19" s="172">
        <v>594</v>
      </c>
    </row>
    <row r="20" spans="1:5">
      <c r="A20" s="123"/>
      <c r="B20" s="121"/>
      <c r="C20" s="110" t="s">
        <v>254</v>
      </c>
      <c r="D20" s="173"/>
    </row>
    <row r="21" spans="1:5">
      <c r="A21" s="56"/>
      <c r="B21" s="90"/>
      <c r="C21" s="164" t="s">
        <v>255</v>
      </c>
      <c r="D21" s="127"/>
    </row>
    <row r="22" spans="1:5">
      <c r="A22" s="56"/>
      <c r="B22" s="90">
        <v>40626</v>
      </c>
      <c r="C22" s="186" t="s">
        <v>265</v>
      </c>
      <c r="D22" s="127">
        <v>500</v>
      </c>
    </row>
    <row r="23" spans="1:5">
      <c r="A23" s="56"/>
      <c r="B23" s="121">
        <v>40643</v>
      </c>
      <c r="C23" s="110" t="s">
        <v>282</v>
      </c>
      <c r="D23" s="172">
        <v>97</v>
      </c>
    </row>
    <row r="24" spans="1:5">
      <c r="A24" s="56" t="s">
        <v>284</v>
      </c>
      <c r="B24" s="121">
        <v>40662</v>
      </c>
      <c r="C24" s="110" t="s">
        <v>283</v>
      </c>
      <c r="D24" s="173">
        <v>29</v>
      </c>
    </row>
    <row r="25" spans="1:5">
      <c r="A25" s="123"/>
      <c r="B25" s="90">
        <v>40647</v>
      </c>
      <c r="C25" s="164" t="s">
        <v>285</v>
      </c>
      <c r="D25" s="127">
        <v>127.9</v>
      </c>
    </row>
    <row r="26" spans="1:5">
      <c r="A26" s="123"/>
      <c r="B26" s="121"/>
      <c r="C26" s="110"/>
      <c r="D26" s="173"/>
    </row>
    <row r="27" spans="1:5">
      <c r="A27" s="123"/>
      <c r="B27" s="90"/>
      <c r="C27" s="58"/>
      <c r="D27" s="172"/>
    </row>
    <row r="28" spans="1:5">
      <c r="A28" s="123"/>
      <c r="B28" s="121"/>
      <c r="C28" s="110"/>
      <c r="D28" s="173"/>
    </row>
    <row r="29" spans="1:5">
      <c r="A29" s="123"/>
      <c r="B29" s="90"/>
      <c r="D29" s="127"/>
    </row>
    <row r="30" spans="1:5">
      <c r="A30" s="123"/>
      <c r="B30" s="90"/>
      <c r="C30" s="186"/>
      <c r="D30" s="127"/>
      <c r="E30" s="127"/>
    </row>
    <row r="31" spans="1:5">
      <c r="A31" s="123"/>
      <c r="B31" s="90"/>
      <c r="C31" s="58"/>
      <c r="D31" s="173"/>
    </row>
    <row r="32" spans="1:5">
      <c r="A32" s="123"/>
      <c r="B32" s="90"/>
      <c r="C32" s="58"/>
      <c r="D32" s="172"/>
    </row>
    <row r="33" spans="1:8">
      <c r="B33" s="121"/>
      <c r="C33" s="110"/>
      <c r="D33" s="173"/>
    </row>
    <row r="34" spans="1:8">
      <c r="B34" s="90"/>
      <c r="C34" s="186"/>
      <c r="D34" s="127"/>
    </row>
    <row r="35" spans="1:8">
      <c r="B35" s="121"/>
      <c r="C35" s="110"/>
      <c r="D35" s="173"/>
    </row>
    <row r="36" spans="1:8">
      <c r="B36" s="121"/>
      <c r="C36" s="110"/>
      <c r="D36" s="173"/>
    </row>
    <row r="37" spans="1:8">
      <c r="B37" s="121"/>
      <c r="C37" s="110"/>
      <c r="D37" s="173"/>
    </row>
    <row r="38" spans="1:8">
      <c r="B38" s="121"/>
      <c r="C38" s="110"/>
      <c r="D38" s="173"/>
    </row>
    <row r="39" spans="1:8">
      <c r="B39" s="121"/>
      <c r="C39" s="110"/>
      <c r="D39" s="173"/>
    </row>
    <row r="40" spans="1:8" s="51" customFormat="1" ht="13.5" thickBot="1">
      <c r="A40" s="194" t="s">
        <v>9</v>
      </c>
      <c r="B40" s="191"/>
      <c r="C40" s="192"/>
      <c r="D40" s="193"/>
      <c r="E40" s="195">
        <f>SUM(D6:D35)</f>
        <v>3954.52</v>
      </c>
      <c r="F40" s="43"/>
      <c r="G40" s="43"/>
      <c r="H40" s="43"/>
    </row>
    <row r="41" spans="1:8" s="23" customFormat="1">
      <c r="A41" s="52" t="s">
        <v>10</v>
      </c>
      <c r="B41" s="82" t="s">
        <v>11</v>
      </c>
      <c r="C41" s="168"/>
      <c r="D41" s="125"/>
      <c r="E41" s="54" t="s">
        <v>12</v>
      </c>
    </row>
    <row r="42" spans="1:8" s="23" customFormat="1">
      <c r="A42" s="59">
        <v>40547</v>
      </c>
      <c r="B42" s="196">
        <v>1123</v>
      </c>
      <c r="C42" s="61" t="s">
        <v>197</v>
      </c>
      <c r="D42" s="176">
        <v>1262</v>
      </c>
      <c r="E42" s="86"/>
    </row>
    <row r="43" spans="1:8" s="23" customFormat="1">
      <c r="A43" s="59">
        <v>40547</v>
      </c>
      <c r="B43" s="208">
        <v>1122</v>
      </c>
      <c r="C43" s="141" t="s">
        <v>199</v>
      </c>
      <c r="D43" s="176">
        <v>510</v>
      </c>
      <c r="E43" s="86"/>
    </row>
    <row r="44" spans="1:8" s="23" customFormat="1">
      <c r="A44" s="59">
        <v>40548</v>
      </c>
      <c r="B44" s="209" t="s">
        <v>209</v>
      </c>
      <c r="C44" s="165" t="s">
        <v>210</v>
      </c>
      <c r="D44" s="176">
        <v>62.69</v>
      </c>
      <c r="E44" s="86"/>
    </row>
    <row r="45" spans="1:8">
      <c r="A45" s="59">
        <v>40554</v>
      </c>
      <c r="B45" s="212">
        <v>1121</v>
      </c>
      <c r="C45" s="61" t="s">
        <v>220</v>
      </c>
      <c r="D45" s="176">
        <v>30</v>
      </c>
    </row>
    <row r="46" spans="1:8" s="23" customFormat="1">
      <c r="A46" s="60">
        <v>40570</v>
      </c>
      <c r="B46" s="213" t="s">
        <v>209</v>
      </c>
      <c r="C46" s="141" t="s">
        <v>222</v>
      </c>
      <c r="D46" s="176">
        <v>14.61</v>
      </c>
      <c r="E46" s="86"/>
    </row>
    <row r="47" spans="1:8" s="23" customFormat="1">
      <c r="A47" s="60">
        <v>40575</v>
      </c>
      <c r="B47" s="213">
        <v>1124</v>
      </c>
      <c r="C47" s="141" t="s">
        <v>227</v>
      </c>
      <c r="D47" s="176">
        <v>678</v>
      </c>
      <c r="E47" s="86"/>
    </row>
    <row r="48" spans="1:8" s="23" customFormat="1">
      <c r="A48" s="60">
        <v>40576</v>
      </c>
      <c r="B48" s="214">
        <v>1125</v>
      </c>
      <c r="C48" s="141" t="s">
        <v>229</v>
      </c>
      <c r="D48" s="172">
        <v>30</v>
      </c>
      <c r="E48" s="86"/>
    </row>
    <row r="49" spans="1:5" s="23" customFormat="1">
      <c r="A49" s="60">
        <v>40589</v>
      </c>
      <c r="B49" s="216">
        <v>1126</v>
      </c>
      <c r="C49" s="141" t="s">
        <v>231</v>
      </c>
      <c r="D49" s="172">
        <v>60</v>
      </c>
      <c r="E49" s="86"/>
    </row>
    <row r="50" spans="1:5" s="23" customFormat="1">
      <c r="A50" s="60">
        <v>40576</v>
      </c>
      <c r="B50" s="179" t="s">
        <v>209</v>
      </c>
      <c r="C50" s="141" t="s">
        <v>210</v>
      </c>
      <c r="D50" s="172">
        <v>57.69</v>
      </c>
      <c r="E50" s="86"/>
    </row>
    <row r="51" spans="1:5" s="23" customFormat="1">
      <c r="A51" s="60">
        <v>40601</v>
      </c>
      <c r="B51" s="218" t="s">
        <v>209</v>
      </c>
      <c r="C51" s="141" t="s">
        <v>222</v>
      </c>
      <c r="D51" s="176">
        <v>14.21</v>
      </c>
      <c r="E51" s="86"/>
    </row>
    <row r="52" spans="1:5" s="23" customFormat="1">
      <c r="A52" s="60">
        <v>40603</v>
      </c>
      <c r="B52" s="219">
        <v>1127</v>
      </c>
      <c r="C52" s="141" t="s">
        <v>247</v>
      </c>
      <c r="D52" s="176">
        <v>10</v>
      </c>
      <c r="E52" s="189"/>
    </row>
    <row r="53" spans="1:5" s="23" customFormat="1">
      <c r="A53" s="60">
        <v>40604</v>
      </c>
      <c r="B53" s="220" t="s">
        <v>209</v>
      </c>
      <c r="C53" s="141" t="s">
        <v>263</v>
      </c>
      <c r="D53" s="172">
        <v>62.69</v>
      </c>
      <c r="E53" s="86"/>
    </row>
    <row r="54" spans="1:5" s="23" customFormat="1">
      <c r="A54" s="60">
        <v>40631</v>
      </c>
      <c r="B54" s="180" t="s">
        <v>209</v>
      </c>
      <c r="C54" s="141" t="s">
        <v>222</v>
      </c>
      <c r="D54" s="172">
        <v>14.6</v>
      </c>
      <c r="E54" s="86"/>
    </row>
    <row r="55" spans="1:5">
      <c r="A55" s="60">
        <v>40641</v>
      </c>
      <c r="B55" s="222">
        <v>1128</v>
      </c>
      <c r="C55" s="141" t="s">
        <v>268</v>
      </c>
      <c r="D55" s="176">
        <v>60</v>
      </c>
      <c r="E55" s="39"/>
    </row>
    <row r="56" spans="1:5">
      <c r="A56" s="60">
        <v>40647</v>
      </c>
      <c r="B56" s="223">
        <v>1129</v>
      </c>
      <c r="C56" s="141" t="s">
        <v>278</v>
      </c>
      <c r="D56" s="172">
        <v>44.96</v>
      </c>
      <c r="E56" s="39"/>
    </row>
    <row r="57" spans="1:5">
      <c r="A57" s="60">
        <v>40649</v>
      </c>
      <c r="B57" s="224">
        <v>1130</v>
      </c>
      <c r="C57" s="141" t="s">
        <v>280</v>
      </c>
      <c r="D57" s="172">
        <v>50</v>
      </c>
      <c r="E57" s="39"/>
    </row>
    <row r="58" spans="1:5">
      <c r="A58" s="60">
        <v>40640</v>
      </c>
      <c r="B58" s="225" t="s">
        <v>209</v>
      </c>
      <c r="C58" s="141" t="s">
        <v>210</v>
      </c>
      <c r="D58" s="172">
        <v>62.69</v>
      </c>
      <c r="E58" s="39"/>
    </row>
    <row r="59" spans="1:5">
      <c r="A59" s="60">
        <v>40659</v>
      </c>
      <c r="B59" s="225" t="s">
        <v>209</v>
      </c>
      <c r="C59" s="141" t="s">
        <v>286</v>
      </c>
      <c r="D59" s="176">
        <v>20</v>
      </c>
      <c r="E59" s="39"/>
    </row>
    <row r="60" spans="1:5">
      <c r="A60" s="60">
        <v>40660</v>
      </c>
      <c r="B60" s="225" t="s">
        <v>209</v>
      </c>
      <c r="C60" s="141" t="s">
        <v>222</v>
      </c>
      <c r="D60" s="176">
        <v>14.83</v>
      </c>
      <c r="E60" s="190"/>
    </row>
    <row r="61" spans="1:5">
      <c r="A61" s="60">
        <v>40667</v>
      </c>
      <c r="B61" s="226">
        <v>1131</v>
      </c>
      <c r="C61" s="141" t="s">
        <v>296</v>
      </c>
      <c r="D61" s="176">
        <v>20</v>
      </c>
      <c r="E61" s="39"/>
    </row>
    <row r="62" spans="1:5">
      <c r="A62" s="59"/>
      <c r="B62" s="181"/>
      <c r="C62" s="61"/>
      <c r="D62" s="176"/>
      <c r="E62" s="39"/>
    </row>
    <row r="63" spans="1:5">
      <c r="A63" s="59"/>
      <c r="B63" s="156"/>
      <c r="C63" s="168"/>
      <c r="D63" s="128"/>
      <c r="E63" s="39"/>
    </row>
    <row r="64" spans="1:5">
      <c r="A64" s="59"/>
      <c r="B64" s="182"/>
      <c r="C64" s="61"/>
      <c r="D64" s="176"/>
      <c r="E64" s="39"/>
    </row>
    <row r="65" spans="1:5">
      <c r="A65" s="59"/>
      <c r="B65" s="183"/>
      <c r="C65" s="61"/>
      <c r="D65" s="176"/>
      <c r="E65" s="39"/>
    </row>
    <row r="66" spans="1:5">
      <c r="A66" s="60"/>
      <c r="B66" s="185"/>
      <c r="C66" s="141"/>
      <c r="D66" s="172"/>
      <c r="E66" s="39"/>
    </row>
    <row r="67" spans="1:5">
      <c r="A67" s="59"/>
      <c r="B67" s="108"/>
      <c r="C67" s="165"/>
      <c r="D67" s="177"/>
      <c r="E67" s="39"/>
    </row>
    <row r="68" spans="1:5">
      <c r="A68" s="59"/>
      <c r="B68" s="188"/>
      <c r="C68" s="168"/>
      <c r="D68" s="128"/>
      <c r="E68" s="86"/>
    </row>
    <row r="69" spans="1:5">
      <c r="A69" s="60"/>
      <c r="B69" s="188"/>
      <c r="C69" s="166"/>
      <c r="E69" s="86"/>
    </row>
    <row r="70" spans="1:5">
      <c r="A70" s="59"/>
      <c r="B70" s="108"/>
      <c r="C70" s="165"/>
      <c r="D70" s="109"/>
      <c r="E70" s="86"/>
    </row>
    <row r="71" spans="1:5">
      <c r="A71" s="59"/>
      <c r="B71" s="188"/>
      <c r="C71" s="61"/>
      <c r="D71" s="176"/>
    </row>
    <row r="72" spans="1:5">
      <c r="A72" s="60"/>
      <c r="B72" s="188"/>
      <c r="C72" s="141"/>
      <c r="D72" s="172"/>
      <c r="E72" s="86"/>
    </row>
    <row r="73" spans="1:5">
      <c r="A73" s="60"/>
      <c r="B73" s="188"/>
      <c r="C73" s="141"/>
      <c r="D73" s="173"/>
      <c r="E73" s="86"/>
    </row>
    <row r="74" spans="1:5">
      <c r="A74" s="60"/>
      <c r="B74" s="188"/>
      <c r="C74" s="141"/>
      <c r="D74" s="172"/>
      <c r="E74" s="86"/>
    </row>
    <row r="75" spans="1:5">
      <c r="A75" s="59"/>
      <c r="B75" s="188"/>
      <c r="C75" s="61"/>
      <c r="D75" s="176"/>
      <c r="E75" s="86"/>
    </row>
    <row r="76" spans="1:5">
      <c r="A76" s="60"/>
      <c r="B76" s="188"/>
      <c r="C76" s="141"/>
      <c r="D76" s="172"/>
      <c r="E76" s="86"/>
    </row>
    <row r="77" spans="1:5">
      <c r="A77" s="60"/>
      <c r="B77" s="188"/>
      <c r="C77" s="141"/>
      <c r="D77" s="172"/>
      <c r="E77" s="86"/>
    </row>
    <row r="78" spans="1:5">
      <c r="A78" s="59"/>
      <c r="B78" s="108"/>
      <c r="C78" s="165"/>
      <c r="D78" s="177"/>
      <c r="E78" s="189"/>
    </row>
    <row r="79" spans="1:5">
      <c r="A79" s="59"/>
      <c r="B79" s="188"/>
      <c r="C79" s="61"/>
      <c r="D79" s="176"/>
      <c r="E79" s="86"/>
    </row>
    <row r="80" spans="1:5">
      <c r="A80" s="60"/>
      <c r="B80" s="188"/>
      <c r="C80" s="141"/>
      <c r="D80" s="172"/>
      <c r="E80" s="86"/>
    </row>
    <row r="81" spans="1:5">
      <c r="A81" s="59"/>
      <c r="B81" s="188"/>
      <c r="C81" s="61"/>
      <c r="D81" s="176"/>
      <c r="E81" s="39"/>
    </row>
    <row r="82" spans="1:5">
      <c r="A82" s="59"/>
      <c r="B82" s="188"/>
      <c r="C82" s="61"/>
      <c r="D82" s="176"/>
      <c r="E82" s="39"/>
    </row>
    <row r="83" spans="1:5">
      <c r="A83" s="59"/>
      <c r="B83" s="145"/>
      <c r="C83" s="165"/>
    </row>
    <row r="84" spans="1:5">
      <c r="A84" s="59"/>
      <c r="B84" s="146"/>
      <c r="C84" s="168"/>
      <c r="D84" s="128"/>
    </row>
    <row r="85" spans="1:5">
      <c r="A85" s="59"/>
      <c r="B85" s="53"/>
      <c r="C85" s="168"/>
    </row>
    <row r="86" spans="1:5" s="51" customFormat="1">
      <c r="A86" s="48" t="s">
        <v>13</v>
      </c>
      <c r="B86" s="49"/>
      <c r="C86" s="167"/>
      <c r="D86" s="124"/>
      <c r="E86" s="85">
        <f>SUM(D42:D85)</f>
        <v>3078.9700000000003</v>
      </c>
    </row>
    <row r="87" spans="1:5" s="23" customFormat="1">
      <c r="A87" s="52"/>
      <c r="B87" s="53"/>
      <c r="C87" s="168"/>
      <c r="D87" s="125"/>
      <c r="E87" s="86"/>
    </row>
    <row r="88" spans="1:5" s="23" customFormat="1">
      <c r="A88" s="52"/>
      <c r="B88" s="53"/>
      <c r="C88" s="168"/>
      <c r="D88" s="125"/>
      <c r="E88" s="86"/>
    </row>
    <row r="89" spans="1:5" s="23" customFormat="1">
      <c r="A89" s="52"/>
      <c r="B89" s="53"/>
      <c r="C89" s="168"/>
      <c r="D89" s="125"/>
      <c r="E89" s="86"/>
    </row>
    <row r="91" spans="1:5" s="51" customFormat="1">
      <c r="A91" s="48" t="s">
        <v>14</v>
      </c>
      <c r="B91" s="49"/>
      <c r="C91" s="167"/>
      <c r="D91" s="124"/>
      <c r="E91" s="85">
        <f>E40-E86</f>
        <v>875.54999999999973</v>
      </c>
    </row>
    <row r="92" spans="1:5" s="23" customFormat="1">
      <c r="A92" s="52"/>
      <c r="B92" s="53"/>
      <c r="C92" s="168"/>
      <c r="D92" s="125"/>
      <c r="E92" s="86"/>
    </row>
    <row r="93" spans="1:5" s="23" customFormat="1">
      <c r="A93" s="52"/>
      <c r="B93" s="53"/>
      <c r="C93" s="168"/>
      <c r="D93" s="125"/>
      <c r="E93" s="86"/>
    </row>
    <row r="94" spans="1:5" s="23" customFormat="1">
      <c r="A94" s="52"/>
      <c r="B94" s="53"/>
      <c r="C94" s="168"/>
      <c r="D94" s="125"/>
      <c r="E94" s="86"/>
    </row>
    <row r="96" spans="1:5" s="65" customFormat="1" ht="13.5" thickBot="1">
      <c r="A96" s="62" t="s">
        <v>15</v>
      </c>
      <c r="B96" s="63"/>
      <c r="C96" s="169"/>
      <c r="D96" s="129"/>
      <c r="E96" s="88">
        <f>E4+E91</f>
        <v>5671.67</v>
      </c>
    </row>
    <row r="97" s="10" customFormat="1" ht="13.5" thickTop="1"/>
  </sheetData>
  <mergeCells count="2">
    <mergeCell ref="A1:E1"/>
    <mergeCell ref="A2:E2"/>
  </mergeCells>
  <phoneticPr fontId="2"/>
  <printOptions horizontalCentered="1" gridLines="1"/>
  <pageMargins left="0.75" right="0.75" top="1" bottom="1" header="0.5" footer="0.5"/>
  <pageSetup scale="51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"/>
  <sheetViews>
    <sheetView workbookViewId="0">
      <selection activeCell="C11" sqref="C11"/>
    </sheetView>
  </sheetViews>
  <sheetFormatPr defaultColWidth="10.75" defaultRowHeight="12.75"/>
  <cols>
    <col min="1" max="1" width="12.125" style="56" customWidth="1"/>
    <col min="2" max="2" width="10" style="45" customWidth="1"/>
    <col min="3" max="3" width="46.125" style="58" customWidth="1"/>
    <col min="4" max="4" width="10" style="126" customWidth="1"/>
    <col min="5" max="5" width="11.25" style="87" customWidth="1"/>
    <col min="6" max="6" width="10.75" style="10" customWidth="1"/>
    <col min="7" max="16384" width="10.75" style="10"/>
  </cols>
  <sheetData>
    <row r="1" spans="1:6" s="150" customFormat="1" ht="15.95" customHeight="1">
      <c r="A1" s="229" t="s">
        <v>7</v>
      </c>
      <c r="B1" s="228"/>
      <c r="C1" s="228"/>
      <c r="D1" s="228"/>
      <c r="E1" s="228"/>
    </row>
    <row r="2" spans="1:6" s="150" customFormat="1" ht="15.95" customHeight="1">
      <c r="A2" s="229" t="str">
        <f>'Monthly Activity'!A2</f>
        <v>As of 2015-5-31</v>
      </c>
      <c r="B2" s="230"/>
      <c r="C2" s="230"/>
      <c r="D2" s="230"/>
      <c r="E2" s="230"/>
    </row>
    <row r="4" spans="1:6" s="51" customFormat="1">
      <c r="A4" s="152"/>
      <c r="B4" s="49"/>
      <c r="C4" s="94" t="s">
        <v>85</v>
      </c>
      <c r="D4" s="124"/>
      <c r="E4" s="85">
        <v>0</v>
      </c>
    </row>
    <row r="5" spans="1:6" s="23" customFormat="1">
      <c r="A5" s="153" t="s">
        <v>8</v>
      </c>
      <c r="B5" s="53"/>
      <c r="C5" s="95"/>
      <c r="D5" s="125"/>
      <c r="E5" s="86"/>
      <c r="F5" s="52"/>
    </row>
    <row r="6" spans="1:6">
      <c r="A6" s="57">
        <v>39922</v>
      </c>
      <c r="B6" s="90"/>
      <c r="C6" s="58" t="s">
        <v>87</v>
      </c>
      <c r="D6" s="126">
        <v>1379.49</v>
      </c>
    </row>
    <row r="7" spans="1:6" s="23" customFormat="1">
      <c r="A7" s="57">
        <v>39933</v>
      </c>
      <c r="B7" s="121" t="s">
        <v>91</v>
      </c>
      <c r="C7" s="110" t="s">
        <v>88</v>
      </c>
      <c r="D7" s="127">
        <v>21.83</v>
      </c>
      <c r="E7" s="86"/>
    </row>
    <row r="8" spans="1:6" s="23" customFormat="1">
      <c r="A8" s="56"/>
      <c r="B8" s="90"/>
      <c r="C8" s="141"/>
      <c r="D8" s="127"/>
      <c r="E8" s="87"/>
    </row>
    <row r="9" spans="1:6" s="23" customFormat="1">
      <c r="A9" s="57"/>
      <c r="B9" s="90"/>
      <c r="C9" s="141"/>
      <c r="D9" s="127"/>
      <c r="E9" s="86"/>
    </row>
    <row r="10" spans="1:6" s="23" customFormat="1">
      <c r="A10" s="57"/>
      <c r="B10" s="90"/>
      <c r="C10" s="58"/>
      <c r="D10" s="126"/>
      <c r="E10" s="86"/>
    </row>
    <row r="11" spans="1:6">
      <c r="B11" s="90"/>
      <c r="D11" s="127"/>
    </row>
    <row r="12" spans="1:6">
      <c r="B12" s="121"/>
      <c r="C12" s="110"/>
      <c r="D12" s="127"/>
    </row>
    <row r="13" spans="1:6">
      <c r="B13" s="90"/>
      <c r="C13" s="110"/>
      <c r="D13" s="127"/>
    </row>
    <row r="14" spans="1:6">
      <c r="B14" s="90"/>
      <c r="D14" s="127"/>
    </row>
    <row r="15" spans="1:6">
      <c r="A15" s="154"/>
      <c r="B15" s="90"/>
      <c r="C15" s="141"/>
      <c r="D15" s="127"/>
      <c r="E15" s="127"/>
    </row>
    <row r="16" spans="1:6">
      <c r="A16" s="154"/>
      <c r="B16" s="90"/>
      <c r="C16" s="141"/>
      <c r="D16" s="109"/>
    </row>
    <row r="17" spans="1:5">
      <c r="A17" s="154"/>
      <c r="B17" s="90"/>
      <c r="D17" s="93"/>
    </row>
    <row r="18" spans="1:5">
      <c r="B18" s="90"/>
      <c r="C18" s="110"/>
      <c r="D18" s="127"/>
    </row>
    <row r="19" spans="1:5" s="51" customFormat="1">
      <c r="A19" s="152" t="s">
        <v>9</v>
      </c>
      <c r="B19" s="49"/>
      <c r="C19" s="69"/>
      <c r="D19" s="124"/>
      <c r="E19" s="85">
        <f>SUM(D6:D18)</f>
        <v>1401.32</v>
      </c>
    </row>
    <row r="20" spans="1:5" s="23" customFormat="1">
      <c r="A20" s="153" t="s">
        <v>10</v>
      </c>
      <c r="B20" s="82" t="s">
        <v>11</v>
      </c>
      <c r="C20" s="61"/>
      <c r="D20" s="125"/>
      <c r="E20" s="54" t="s">
        <v>12</v>
      </c>
    </row>
    <row r="21" spans="1:5" s="23" customFormat="1">
      <c r="A21" s="57">
        <v>39939</v>
      </c>
      <c r="B21" s="150" t="s">
        <v>86</v>
      </c>
      <c r="C21" s="141" t="s">
        <v>89</v>
      </c>
      <c r="D21" s="126">
        <v>3.53</v>
      </c>
      <c r="E21" s="86"/>
    </row>
    <row r="22" spans="1:5" s="23" customFormat="1">
      <c r="A22" s="57">
        <v>39939</v>
      </c>
      <c r="B22" s="150" t="s">
        <v>86</v>
      </c>
      <c r="C22" s="141" t="s">
        <v>90</v>
      </c>
      <c r="D22" s="126">
        <v>12.95</v>
      </c>
      <c r="E22" s="86"/>
    </row>
    <row r="23" spans="1:5" s="23" customFormat="1">
      <c r="A23" s="57"/>
      <c r="B23" s="150"/>
      <c r="C23" s="61"/>
      <c r="D23" s="126"/>
      <c r="E23" s="86"/>
    </row>
    <row r="24" spans="1:5">
      <c r="A24" s="57"/>
      <c r="B24" s="150"/>
      <c r="C24" s="110"/>
    </row>
    <row r="25" spans="1:5" s="23" customFormat="1">
      <c r="A25" s="57"/>
      <c r="B25" s="150"/>
      <c r="C25" s="61"/>
      <c r="D25" s="128"/>
      <c r="E25" s="86"/>
    </row>
    <row r="26" spans="1:5" s="23" customFormat="1">
      <c r="A26" s="57"/>
      <c r="B26" s="150"/>
      <c r="C26" s="141"/>
      <c r="D26" s="126"/>
      <c r="E26" s="86"/>
    </row>
    <row r="27" spans="1:5" s="23" customFormat="1">
      <c r="A27" s="57"/>
      <c r="B27" s="150"/>
      <c r="C27" s="61"/>
      <c r="D27" s="126"/>
      <c r="E27" s="86"/>
    </row>
    <row r="28" spans="1:5" s="23" customFormat="1">
      <c r="A28" s="57"/>
      <c r="B28" s="150"/>
      <c r="C28" s="110"/>
      <c r="D28" s="126"/>
      <c r="E28" s="86"/>
    </row>
    <row r="29" spans="1:5" s="23" customFormat="1">
      <c r="A29" s="57"/>
      <c r="B29" s="150"/>
      <c r="C29" s="141"/>
      <c r="D29" s="126"/>
      <c r="E29" s="86"/>
    </row>
    <row r="30" spans="1:5">
      <c r="A30" s="57"/>
      <c r="B30" s="150"/>
      <c r="C30" s="141"/>
    </row>
    <row r="31" spans="1:5">
      <c r="A31" s="57"/>
      <c r="B31" s="150"/>
      <c r="C31" s="61"/>
    </row>
    <row r="32" spans="1:5">
      <c r="A32" s="57"/>
      <c r="B32" s="150"/>
      <c r="C32" s="110"/>
    </row>
    <row r="33" spans="1:5">
      <c r="A33" s="57"/>
      <c r="B33" s="150"/>
      <c r="C33" s="61"/>
      <c r="D33" s="128"/>
    </row>
    <row r="34" spans="1:5">
      <c r="A34" s="57"/>
      <c r="B34" s="53"/>
      <c r="C34" s="61"/>
    </row>
    <row r="35" spans="1:5" s="51" customFormat="1">
      <c r="A35" s="152" t="s">
        <v>13</v>
      </c>
      <c r="B35" s="49"/>
      <c r="C35" s="69"/>
      <c r="D35" s="124"/>
      <c r="E35" s="85">
        <f>SUM(D21:D34)</f>
        <v>16.48</v>
      </c>
    </row>
    <row r="36" spans="1:5" s="23" customFormat="1">
      <c r="A36" s="153"/>
      <c r="B36" s="53"/>
      <c r="C36" s="61"/>
      <c r="D36" s="125"/>
      <c r="E36" s="86"/>
    </row>
    <row r="37" spans="1:5" s="23" customFormat="1">
      <c r="A37" s="153"/>
      <c r="B37" s="53"/>
      <c r="C37" s="61"/>
      <c r="D37" s="125"/>
      <c r="E37" s="86"/>
    </row>
    <row r="38" spans="1:5" s="23" customFormat="1">
      <c r="A38" s="153"/>
      <c r="B38" s="53"/>
      <c r="C38" s="61"/>
      <c r="D38" s="125"/>
      <c r="E38" s="86"/>
    </row>
    <row r="40" spans="1:5" s="51" customFormat="1">
      <c r="A40" s="152" t="s">
        <v>14</v>
      </c>
      <c r="B40" s="49"/>
      <c r="C40" s="69"/>
      <c r="D40" s="124"/>
      <c r="E40" s="85">
        <f>E19-E35</f>
        <v>1384.84</v>
      </c>
    </row>
    <row r="41" spans="1:5" s="23" customFormat="1">
      <c r="A41" s="153"/>
      <c r="B41" s="53"/>
      <c r="C41" s="61"/>
      <c r="D41" s="125"/>
      <c r="E41" s="86"/>
    </row>
    <row r="42" spans="1:5" s="23" customFormat="1">
      <c r="A42" s="153"/>
      <c r="B42" s="53"/>
      <c r="C42" s="61"/>
      <c r="D42" s="125"/>
      <c r="E42" s="86"/>
    </row>
    <row r="43" spans="1:5" s="23" customFormat="1">
      <c r="A43" s="153"/>
      <c r="B43" s="53"/>
      <c r="C43" s="61"/>
      <c r="D43" s="125"/>
      <c r="E43" s="86"/>
    </row>
    <row r="45" spans="1:5" s="65" customFormat="1" ht="13.5" thickBot="1">
      <c r="A45" s="155" t="s">
        <v>15</v>
      </c>
      <c r="B45" s="63"/>
      <c r="C45" s="73"/>
      <c r="D45" s="129"/>
      <c r="E45" s="88">
        <f>E4+E40</f>
        <v>1384.84</v>
      </c>
    </row>
    <row r="46" spans="1:5" ht="13.5" thickTop="1"/>
  </sheetData>
  <mergeCells count="2">
    <mergeCell ref="A1:E1"/>
    <mergeCell ref="A2:E2"/>
  </mergeCells>
  <printOptions gridLines="1"/>
  <pageMargins left="0" right="0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>
      <selection activeCell="D18" sqref="D18"/>
    </sheetView>
  </sheetViews>
  <sheetFormatPr defaultRowHeight="12.75"/>
  <cols>
    <col min="1" max="1" width="11.25" customWidth="1"/>
    <col min="2" max="2" width="9.25" customWidth="1"/>
    <col min="3" max="3" width="27.125" customWidth="1"/>
    <col min="4" max="4" width="12.25" style="83" customWidth="1"/>
    <col min="5" max="5" width="13.125" customWidth="1"/>
  </cols>
  <sheetData>
    <row r="1" spans="1:5">
      <c r="B1" s="114" t="s">
        <v>16</v>
      </c>
    </row>
    <row r="2" spans="1:5" ht="13.5">
      <c r="A2" s="229" t="str">
        <f>'Monthly Activity'!A2</f>
        <v>As of 2015-5-31</v>
      </c>
      <c r="B2" s="230"/>
      <c r="C2" s="230"/>
      <c r="D2" s="230"/>
      <c r="E2" s="230"/>
    </row>
    <row r="3" spans="1:5">
      <c r="A3" s="113">
        <v>40178</v>
      </c>
      <c r="C3" s="142" t="s">
        <v>245</v>
      </c>
      <c r="D3" s="83">
        <v>10116.31</v>
      </c>
    </row>
    <row r="4" spans="1:5">
      <c r="A4" s="113"/>
    </row>
    <row r="5" spans="1:5">
      <c r="A5" s="113"/>
    </row>
    <row r="6" spans="1:5">
      <c r="A6" s="113"/>
    </row>
    <row r="7" spans="1:5" ht="13.5" thickBot="1">
      <c r="A7" s="113"/>
    </row>
    <row r="8" spans="1:5" s="112" customFormat="1" ht="13.5" thickBot="1">
      <c r="A8" s="111"/>
      <c r="C8" s="115" t="s">
        <v>17</v>
      </c>
      <c r="D8" s="116"/>
      <c r="E8" s="116">
        <f>SUM(D10:D20)</f>
        <v>0</v>
      </c>
    </row>
    <row r="9" spans="1:5">
      <c r="A9" s="113" t="s">
        <v>23</v>
      </c>
      <c r="C9" t="s">
        <v>80</v>
      </c>
      <c r="D9" s="83" t="s">
        <v>79</v>
      </c>
    </row>
    <row r="10" spans="1:5">
      <c r="A10" s="113"/>
      <c r="B10" s="120"/>
    </row>
    <row r="11" spans="1:5">
      <c r="A11" s="113"/>
      <c r="B11" s="113"/>
    </row>
    <row r="12" spans="1:5">
      <c r="A12" s="113"/>
    </row>
    <row r="13" spans="1:5">
      <c r="A13" s="113"/>
    </row>
    <row r="14" spans="1:5">
      <c r="A14" s="113"/>
    </row>
    <row r="15" spans="1:5">
      <c r="A15" s="113"/>
    </row>
    <row r="16" spans="1:5">
      <c r="A16" s="113"/>
    </row>
    <row r="17" spans="1:5">
      <c r="A17" s="113"/>
    </row>
    <row r="18" spans="1:5">
      <c r="A18" s="113"/>
    </row>
    <row r="19" spans="1:5">
      <c r="A19" s="113"/>
    </row>
    <row r="20" spans="1:5" ht="13.5" thickBot="1">
      <c r="A20" s="113"/>
    </row>
    <row r="21" spans="1:5" s="112" customFormat="1" ht="13.5" thickBot="1">
      <c r="A21" s="111"/>
      <c r="C21" s="115" t="s">
        <v>18</v>
      </c>
      <c r="D21" s="116"/>
      <c r="E21" s="116">
        <f>SUM(D22:D25)</f>
        <v>0</v>
      </c>
    </row>
    <row r="22" spans="1:5" s="117" customFormat="1">
      <c r="C22" s="118"/>
      <c r="D22" s="119"/>
      <c r="E22" s="119"/>
    </row>
    <row r="23" spans="1:5" s="117" customFormat="1">
      <c r="C23" s="118"/>
      <c r="D23" s="119"/>
      <c r="E23" s="119"/>
    </row>
    <row r="25" spans="1:5" ht="13.5" thickBot="1"/>
    <row r="26" spans="1:5" s="112" customFormat="1" ht="13.5" thickBot="1">
      <c r="A26" s="111"/>
      <c r="C26" s="115" t="s">
        <v>19</v>
      </c>
      <c r="D26" s="116"/>
      <c r="E26" s="116">
        <f>SUM(D3-D7)+E8-E21</f>
        <v>10116.31</v>
      </c>
    </row>
  </sheetData>
  <mergeCells count="1">
    <mergeCell ref="A2:E2"/>
  </mergeCells>
  <phoneticPr fontId="2" type="noConversion"/>
  <printOptions gridLines="1"/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84"/>
  <sheetViews>
    <sheetView topLeftCell="A34" workbookViewId="0">
      <selection activeCell="E53" sqref="E53"/>
    </sheetView>
  </sheetViews>
  <sheetFormatPr defaultColWidth="11" defaultRowHeight="12.75"/>
  <cols>
    <col min="1" max="1" width="9.25" style="29" customWidth="1"/>
    <col min="2" max="2" width="10.75" style="29" customWidth="1"/>
    <col min="3" max="3" width="9.625" style="29" customWidth="1"/>
    <col min="4" max="4" width="10" style="138" customWidth="1"/>
    <col min="5" max="5" width="22.375" style="29" customWidth="1"/>
    <col min="6" max="16384" width="11" style="10"/>
  </cols>
  <sheetData>
    <row r="1" spans="1:256" s="26" customFormat="1" ht="17.100000000000001" customHeight="1">
      <c r="A1" s="229" t="s">
        <v>20</v>
      </c>
      <c r="B1" s="228"/>
      <c r="C1" s="228"/>
      <c r="D1" s="228"/>
      <c r="E1" s="228"/>
    </row>
    <row r="2" spans="1:256" s="26" customFormat="1" ht="17.100000000000001" customHeight="1">
      <c r="A2" s="229" t="str">
        <f>'Monthly Activity'!A2</f>
        <v>As of 2015-5-31</v>
      </c>
      <c r="B2" s="230"/>
      <c r="C2" s="230"/>
      <c r="D2" s="230"/>
      <c r="E2" s="230"/>
    </row>
    <row r="3" spans="1:256" s="27" customFormat="1">
      <c r="A3" s="233" t="s">
        <v>169</v>
      </c>
      <c r="B3" s="232"/>
      <c r="C3" s="232"/>
      <c r="D3" s="232"/>
      <c r="E3" s="232"/>
    </row>
    <row r="4" spans="1:256" s="28" customFormat="1">
      <c r="A4" s="28" t="s">
        <v>21</v>
      </c>
      <c r="B4" s="28" t="s">
        <v>22</v>
      </c>
      <c r="C4" s="28" t="s">
        <v>23</v>
      </c>
      <c r="D4" s="139" t="s">
        <v>24</v>
      </c>
      <c r="E4" s="28" t="s">
        <v>25</v>
      </c>
    </row>
    <row r="5" spans="1:256" s="31" customFormat="1">
      <c r="A5" s="131" t="s">
        <v>96</v>
      </c>
      <c r="B5" s="131" t="s">
        <v>97</v>
      </c>
      <c r="C5" s="132"/>
      <c r="D5" s="130">
        <v>40</v>
      </c>
      <c r="E5" s="131"/>
      <c r="F5" s="32"/>
      <c r="G5"/>
    </row>
    <row r="6" spans="1:256">
      <c r="A6" s="131" t="s">
        <v>200</v>
      </c>
      <c r="B6" s="131" t="s">
        <v>201</v>
      </c>
      <c r="C6" s="132"/>
      <c r="D6" s="130">
        <v>40</v>
      </c>
      <c r="E6" s="131"/>
      <c r="F6" s="32"/>
      <c r="G6" s="31"/>
    </row>
    <row r="7" spans="1:256">
      <c r="A7" s="137" t="s">
        <v>170</v>
      </c>
      <c r="B7" s="137" t="s">
        <v>171</v>
      </c>
      <c r="C7"/>
      <c r="D7" s="130">
        <v>40</v>
      </c>
      <c r="E7"/>
      <c r="F7" s="32">
        <v>0.28999999999999998</v>
      </c>
      <c r="G7"/>
    </row>
    <row r="8" spans="1:256">
      <c r="A8" s="131" t="s">
        <v>98</v>
      </c>
      <c r="B8" s="131" t="s">
        <v>99</v>
      </c>
      <c r="C8" s="132"/>
      <c r="D8" s="130">
        <v>40</v>
      </c>
      <c r="E8" s="131"/>
      <c r="F8" s="32"/>
      <c r="G8" s="147" t="s">
        <v>172</v>
      </c>
    </row>
    <row r="9" spans="1:256">
      <c r="A9" s="131" t="s">
        <v>163</v>
      </c>
      <c r="B9" s="131" t="s">
        <v>162</v>
      </c>
      <c r="C9" s="132"/>
      <c r="D9" s="130">
        <v>40</v>
      </c>
      <c r="E9" s="131"/>
      <c r="F9" s="32"/>
      <c r="G9"/>
      <c r="H9" s="31"/>
    </row>
    <row r="10" spans="1:256" s="31" customFormat="1">
      <c r="A10" s="131" t="s">
        <v>100</v>
      </c>
      <c r="B10" s="131" t="s">
        <v>101</v>
      </c>
      <c r="C10" s="132"/>
      <c r="D10" s="130">
        <v>40</v>
      </c>
      <c r="E10" s="133"/>
      <c r="F10" s="32"/>
      <c r="G10"/>
      <c r="H10" s="34"/>
    </row>
    <row r="11" spans="1:256" s="31" customFormat="1">
      <c r="A11" s="131" t="s">
        <v>102</v>
      </c>
      <c r="B11" s="131" t="s">
        <v>103</v>
      </c>
      <c r="C11" s="134"/>
      <c r="D11" s="130">
        <v>40</v>
      </c>
      <c r="E11" s="135" t="s">
        <v>233</v>
      </c>
      <c r="F11" s="32"/>
      <c r="G11" t="s">
        <v>234</v>
      </c>
      <c r="I11" s="35"/>
      <c r="J11" s="10"/>
      <c r="K11" s="10"/>
      <c r="L11" s="10"/>
      <c r="M11" s="34"/>
      <c r="N11" s="35"/>
      <c r="O11" s="10"/>
      <c r="P11" s="10"/>
      <c r="Q11" s="10"/>
      <c r="R11" s="34"/>
      <c r="S11" s="35"/>
      <c r="T11" s="10"/>
      <c r="U11" s="10"/>
      <c r="V11" s="10"/>
      <c r="W11" s="34"/>
      <c r="X11" s="35"/>
      <c r="Y11" s="10"/>
      <c r="Z11" s="10"/>
      <c r="AA11" s="10"/>
      <c r="AB11" s="34"/>
      <c r="AC11" s="35"/>
      <c r="AD11" s="10"/>
      <c r="AE11" s="10"/>
      <c r="AF11" s="10"/>
      <c r="AG11" s="34"/>
      <c r="AH11" s="35"/>
      <c r="AI11" s="10"/>
      <c r="AJ11" s="10"/>
      <c r="AK11" s="10"/>
      <c r="AL11" s="34"/>
      <c r="AM11" s="35"/>
      <c r="AN11" s="10"/>
      <c r="AO11" s="10"/>
      <c r="AP11" s="10"/>
      <c r="AQ11" s="34"/>
      <c r="AR11" s="35"/>
      <c r="AS11" s="10"/>
      <c r="AT11" s="10"/>
      <c r="AU11" s="10"/>
      <c r="AV11" s="34"/>
      <c r="AW11" s="35"/>
      <c r="AX11" s="10"/>
      <c r="AY11" s="10"/>
      <c r="AZ11" s="10"/>
      <c r="BA11" s="34"/>
      <c r="BB11" s="35"/>
      <c r="BC11" s="10"/>
      <c r="BD11" s="10"/>
      <c r="BE11" s="10"/>
      <c r="BF11" s="34"/>
      <c r="BG11" s="35"/>
      <c r="BH11" s="10"/>
      <c r="BI11" s="10"/>
      <c r="BJ11" s="10"/>
      <c r="BK11" s="34"/>
      <c r="BL11" s="35"/>
      <c r="BM11" s="10"/>
      <c r="BN11" s="10"/>
      <c r="BO11" s="10"/>
      <c r="BP11" s="34"/>
      <c r="BQ11" s="35"/>
      <c r="BR11" s="10"/>
      <c r="BS11" s="10"/>
      <c r="BT11" s="10"/>
      <c r="BU11" s="34"/>
      <c r="BV11" s="35"/>
      <c r="BW11" s="10"/>
      <c r="BX11" s="10"/>
      <c r="BY11" s="10"/>
      <c r="BZ11" s="34"/>
      <c r="CA11" s="35"/>
      <c r="CB11" s="10"/>
      <c r="CC11" s="10"/>
      <c r="CD11" s="10"/>
      <c r="CE11" s="34"/>
      <c r="CF11" s="35"/>
      <c r="CG11" s="10"/>
      <c r="CH11" s="10"/>
      <c r="CI11" s="10"/>
      <c r="CJ11" s="34"/>
      <c r="CK11" s="35"/>
      <c r="CL11" s="10"/>
      <c r="CM11" s="10"/>
      <c r="CN11" s="10"/>
      <c r="CO11" s="34"/>
      <c r="CP11" s="35"/>
      <c r="CQ11" s="10"/>
      <c r="CR11" s="10"/>
      <c r="CS11" s="10"/>
      <c r="CT11" s="34"/>
      <c r="CU11" s="35"/>
      <c r="CV11" s="10"/>
      <c r="CW11" s="10"/>
      <c r="CX11" s="10"/>
      <c r="CY11" s="34"/>
      <c r="CZ11" s="35"/>
      <c r="DA11" s="10"/>
      <c r="DB11" s="10"/>
      <c r="DC11" s="10"/>
      <c r="DD11" s="34"/>
      <c r="DE11" s="35"/>
      <c r="DF11" s="10"/>
      <c r="DG11" s="10"/>
      <c r="DH11" s="10"/>
      <c r="DI11" s="34"/>
      <c r="DJ11" s="35"/>
      <c r="DK11" s="10"/>
      <c r="DL11" s="10"/>
      <c r="DM11" s="10"/>
      <c r="DN11" s="34"/>
      <c r="DO11" s="35"/>
      <c r="DP11" s="10"/>
      <c r="DQ11" s="10"/>
      <c r="DR11" s="10"/>
      <c r="DS11" s="34"/>
      <c r="DT11" s="35"/>
      <c r="DU11" s="10"/>
      <c r="DV11" s="10"/>
      <c r="DW11" s="10"/>
      <c r="DX11" s="34"/>
      <c r="DY11" s="35"/>
      <c r="DZ11" s="10"/>
      <c r="EA11" s="10"/>
      <c r="EB11" s="10"/>
      <c r="EC11" s="34"/>
      <c r="ED11" s="35"/>
      <c r="EE11" s="10"/>
      <c r="EF11" s="10"/>
      <c r="EG11" s="10"/>
      <c r="EH11" s="34"/>
      <c r="EI11" s="35"/>
      <c r="EJ11" s="10"/>
      <c r="EK11" s="10"/>
      <c r="EL11" s="10"/>
      <c r="EM11" s="34"/>
      <c r="EN11" s="35"/>
      <c r="EO11" s="10"/>
      <c r="EP11" s="10"/>
      <c r="EQ11" s="10"/>
      <c r="ER11" s="34"/>
      <c r="ES11" s="35"/>
      <c r="ET11" s="10"/>
      <c r="EU11" s="10"/>
      <c r="EV11" s="10"/>
      <c r="EW11" s="34"/>
      <c r="EX11" s="35"/>
      <c r="EY11" s="10"/>
      <c r="EZ11" s="10"/>
      <c r="FA11" s="10"/>
      <c r="FB11" s="34"/>
      <c r="FC11" s="35"/>
      <c r="FD11" s="10"/>
      <c r="FE11" s="10"/>
      <c r="FF11" s="10"/>
      <c r="FG11" s="34"/>
      <c r="FH11" s="35"/>
      <c r="FI11" s="10"/>
      <c r="FJ11" s="10"/>
      <c r="FK11" s="10"/>
      <c r="FL11" s="34"/>
      <c r="FM11" s="35"/>
      <c r="FN11" s="10"/>
      <c r="FO11" s="10"/>
      <c r="FP11" s="10"/>
      <c r="FQ11" s="34"/>
      <c r="FR11" s="35"/>
      <c r="FS11" s="10"/>
      <c r="FT11" s="10"/>
      <c r="FU11" s="10"/>
      <c r="FV11" s="34"/>
      <c r="FW11" s="35"/>
      <c r="FX11" s="10"/>
      <c r="FY11" s="10"/>
      <c r="FZ11" s="10"/>
      <c r="GA11" s="34"/>
      <c r="GB11" s="35"/>
      <c r="GC11" s="10"/>
      <c r="GD11" s="10"/>
      <c r="GE11" s="10"/>
      <c r="GF11" s="34"/>
      <c r="GG11" s="35"/>
      <c r="GH11" s="10"/>
      <c r="GI11" s="10"/>
      <c r="GJ11" s="10"/>
      <c r="GK11" s="34"/>
      <c r="GL11" s="35"/>
      <c r="GM11" s="10"/>
      <c r="GN11" s="10"/>
      <c r="GO11" s="10"/>
      <c r="GP11" s="34"/>
      <c r="GQ11" s="35"/>
      <c r="GR11" s="10"/>
      <c r="GS11" s="10"/>
      <c r="GT11" s="10"/>
      <c r="GU11" s="34"/>
      <c r="GV11" s="35"/>
      <c r="GW11" s="10"/>
      <c r="GX11" s="10"/>
      <c r="GY11" s="10"/>
      <c r="GZ11" s="34"/>
      <c r="HA11" s="35"/>
      <c r="HB11" s="10"/>
      <c r="HC11" s="10"/>
      <c r="HD11" s="10"/>
      <c r="HE11" s="34"/>
      <c r="HF11" s="35"/>
      <c r="HG11" s="10"/>
      <c r="HH11" s="10"/>
      <c r="HI11" s="10"/>
      <c r="HJ11" s="34"/>
      <c r="HK11" s="35"/>
      <c r="HL11" s="10"/>
      <c r="HM11" s="10"/>
      <c r="HN11" s="10"/>
      <c r="HO11" s="34"/>
      <c r="HP11" s="35"/>
      <c r="HQ11" s="10"/>
      <c r="HR11" s="10"/>
      <c r="HS11" s="10"/>
      <c r="HT11" s="34"/>
      <c r="HU11" s="35"/>
      <c r="HV11" s="10"/>
      <c r="HW11" s="10"/>
      <c r="HX11" s="10"/>
      <c r="HY11" s="34"/>
      <c r="HZ11" s="35"/>
      <c r="IA11" s="10"/>
      <c r="IB11" s="10"/>
      <c r="IC11" s="10"/>
      <c r="ID11" s="34"/>
      <c r="IE11" s="35"/>
      <c r="IF11" s="10"/>
      <c r="IG11" s="10"/>
      <c r="IH11" s="10"/>
      <c r="II11" s="34"/>
      <c r="IJ11" s="35"/>
      <c r="IK11" s="10"/>
      <c r="IL11" s="10"/>
      <c r="IM11" s="10"/>
      <c r="IN11" s="34"/>
      <c r="IO11" s="35"/>
      <c r="IP11" s="10"/>
      <c r="IQ11" s="10"/>
      <c r="IR11" s="10"/>
      <c r="IS11" s="34"/>
      <c r="IT11" s="35"/>
      <c r="IU11" s="10"/>
      <c r="IV11" s="10"/>
    </row>
    <row r="12" spans="1:256" s="31" customFormat="1">
      <c r="A12" s="131" t="s">
        <v>104</v>
      </c>
      <c r="B12" s="131" t="s">
        <v>105</v>
      </c>
      <c r="C12" s="132"/>
      <c r="D12" s="130">
        <v>40</v>
      </c>
      <c r="E12" s="131"/>
      <c r="F12" s="32"/>
      <c r="G12"/>
      <c r="H12" s="10"/>
    </row>
    <row r="13" spans="1:256">
      <c r="A13" s="136" t="s">
        <v>133</v>
      </c>
      <c r="B13" s="135" t="s">
        <v>158</v>
      </c>
      <c r="C13" s="135"/>
      <c r="D13" s="130">
        <v>19.46</v>
      </c>
      <c r="E13" s="131" t="s">
        <v>173</v>
      </c>
      <c r="F13" s="32"/>
      <c r="G13" t="s">
        <v>174</v>
      </c>
    </row>
    <row r="14" spans="1:256">
      <c r="A14" s="29" t="s">
        <v>145</v>
      </c>
      <c r="B14" s="29" t="s">
        <v>202</v>
      </c>
      <c r="C14" s="30"/>
      <c r="D14" s="210">
        <v>40</v>
      </c>
      <c r="F14" s="32"/>
      <c r="G14"/>
    </row>
    <row r="15" spans="1:256">
      <c r="A15" s="137" t="s">
        <v>175</v>
      </c>
      <c r="B15" s="137" t="s">
        <v>176</v>
      </c>
      <c r="C15" s="10"/>
      <c r="D15" s="130">
        <v>40</v>
      </c>
      <c r="E15" s="10"/>
      <c r="F15" s="32"/>
      <c r="G15" s="147" t="s">
        <v>177</v>
      </c>
    </row>
    <row r="16" spans="1:256">
      <c r="A16" s="131" t="s">
        <v>107</v>
      </c>
      <c r="B16" s="131" t="s">
        <v>108</v>
      </c>
      <c r="C16" s="132"/>
      <c r="D16" s="130">
        <v>38.92</v>
      </c>
      <c r="E16" s="131"/>
      <c r="F16" s="32"/>
      <c r="G16" t="s">
        <v>174</v>
      </c>
    </row>
    <row r="17" spans="1:7">
      <c r="A17" s="131" t="s">
        <v>109</v>
      </c>
      <c r="B17" s="131" t="s">
        <v>110</v>
      </c>
      <c r="C17" s="132"/>
      <c r="D17" s="130">
        <v>40</v>
      </c>
      <c r="E17" s="131" t="s">
        <v>235</v>
      </c>
      <c r="F17" s="32">
        <v>0.96</v>
      </c>
      <c r="G17" t="s">
        <v>232</v>
      </c>
    </row>
    <row r="18" spans="1:7">
      <c r="A18" s="131" t="s">
        <v>111</v>
      </c>
      <c r="B18" s="131" t="s">
        <v>112</v>
      </c>
      <c r="C18" s="132"/>
      <c r="D18" s="130">
        <v>38.82</v>
      </c>
      <c r="E18" s="131"/>
      <c r="F18" s="32"/>
      <c r="G18" t="s">
        <v>203</v>
      </c>
    </row>
    <row r="19" spans="1:7">
      <c r="A19" s="133" t="s">
        <v>113</v>
      </c>
      <c r="B19" s="133" t="s">
        <v>114</v>
      </c>
      <c r="C19" s="132"/>
      <c r="D19" s="130">
        <v>40</v>
      </c>
      <c r="E19" s="133"/>
      <c r="F19" s="32">
        <v>0.28999999999999998</v>
      </c>
      <c r="G19" t="s">
        <v>174</v>
      </c>
    </row>
    <row r="20" spans="1:7">
      <c r="A20" s="131" t="s">
        <v>115</v>
      </c>
      <c r="B20" s="131" t="s">
        <v>116</v>
      </c>
      <c r="C20" s="132"/>
      <c r="D20" s="130">
        <v>40</v>
      </c>
      <c r="E20" s="131"/>
      <c r="F20" s="32"/>
      <c r="G20"/>
    </row>
    <row r="21" spans="1:7">
      <c r="A21" s="131" t="s">
        <v>117</v>
      </c>
      <c r="B21" s="131" t="s">
        <v>118</v>
      </c>
      <c r="C21" s="132"/>
      <c r="D21" s="130">
        <v>40</v>
      </c>
      <c r="E21" s="131"/>
      <c r="F21" s="32">
        <v>0.28999999999999998</v>
      </c>
      <c r="G21" t="s">
        <v>174</v>
      </c>
    </row>
    <row r="22" spans="1:7">
      <c r="A22" s="131" t="s">
        <v>119</v>
      </c>
      <c r="B22" s="131" t="s">
        <v>120</v>
      </c>
      <c r="C22" s="134"/>
      <c r="D22" s="130">
        <v>40</v>
      </c>
      <c r="E22" s="135"/>
      <c r="F22" s="32"/>
      <c r="G22"/>
    </row>
    <row r="23" spans="1:7">
      <c r="A23" s="131" t="s">
        <v>121</v>
      </c>
      <c r="B23" s="131" t="s">
        <v>122</v>
      </c>
      <c r="C23" s="132"/>
      <c r="D23" s="130">
        <v>40</v>
      </c>
      <c r="E23" s="131"/>
      <c r="F23" s="32"/>
      <c r="G23"/>
    </row>
    <row r="24" spans="1:7">
      <c r="A24" s="131" t="s">
        <v>123</v>
      </c>
      <c r="B24" s="131" t="s">
        <v>124</v>
      </c>
      <c r="C24" s="132"/>
      <c r="D24" s="130">
        <v>38.92</v>
      </c>
      <c r="E24" s="131"/>
      <c r="F24" s="32"/>
      <c r="G24" t="s">
        <v>203</v>
      </c>
    </row>
    <row r="25" spans="1:7">
      <c r="A25" s="137" t="s">
        <v>125</v>
      </c>
      <c r="B25" s="137" t="s">
        <v>126</v>
      </c>
      <c r="C25" s="10"/>
      <c r="D25" s="130">
        <v>38.82</v>
      </c>
      <c r="E25" s="10"/>
      <c r="F25" s="32"/>
      <c r="G25" t="s">
        <v>203</v>
      </c>
    </row>
    <row r="26" spans="1:7">
      <c r="A26" s="131" t="s">
        <v>157</v>
      </c>
      <c r="B26" s="131" t="s">
        <v>159</v>
      </c>
      <c r="C26" s="132"/>
      <c r="D26" s="130">
        <v>19.46</v>
      </c>
      <c r="E26" s="131" t="s">
        <v>173</v>
      </c>
      <c r="F26" s="32"/>
      <c r="G26" t="s">
        <v>178</v>
      </c>
    </row>
    <row r="27" spans="1:7">
      <c r="A27" s="137" t="s">
        <v>127</v>
      </c>
      <c r="B27" s="137" t="s">
        <v>128</v>
      </c>
      <c r="C27" s="10"/>
      <c r="D27" s="130">
        <v>40</v>
      </c>
      <c r="E27" s="10"/>
      <c r="F27" s="32"/>
      <c r="G27"/>
    </row>
    <row r="28" spans="1:7">
      <c r="A28" s="131" t="s">
        <v>129</v>
      </c>
      <c r="B28" s="131" t="s">
        <v>130</v>
      </c>
      <c r="C28" s="132"/>
      <c r="D28" s="130">
        <v>40</v>
      </c>
      <c r="E28" s="135"/>
      <c r="F28" s="32"/>
      <c r="G28"/>
    </row>
    <row r="29" spans="1:7">
      <c r="A29" s="131" t="s">
        <v>131</v>
      </c>
      <c r="B29" s="131" t="s">
        <v>132</v>
      </c>
      <c r="C29" s="132"/>
      <c r="D29" s="130">
        <v>40</v>
      </c>
      <c r="E29" s="135"/>
      <c r="F29" s="32"/>
      <c r="G29" t="s">
        <v>156</v>
      </c>
    </row>
    <row r="30" spans="1:7">
      <c r="A30" s="131" t="s">
        <v>133</v>
      </c>
      <c r="B30" s="131" t="s">
        <v>134</v>
      </c>
      <c r="C30" s="132"/>
      <c r="D30" s="130">
        <v>40</v>
      </c>
      <c r="E30" s="131"/>
      <c r="F30" s="32">
        <v>0.28999999999999998</v>
      </c>
      <c r="G30" t="s">
        <v>179</v>
      </c>
    </row>
    <row r="31" spans="1:7">
      <c r="A31" s="131" t="s">
        <v>135</v>
      </c>
      <c r="B31" s="131" t="s">
        <v>136</v>
      </c>
      <c r="C31" s="132"/>
      <c r="D31" s="130">
        <v>40</v>
      </c>
      <c r="E31" s="131"/>
      <c r="F31" s="32"/>
      <c r="G31"/>
    </row>
    <row r="32" spans="1:7">
      <c r="A32" s="131" t="s">
        <v>161</v>
      </c>
      <c r="B32" s="131" t="s">
        <v>166</v>
      </c>
      <c r="C32" s="132"/>
      <c r="D32" s="130">
        <v>40</v>
      </c>
      <c r="E32" s="131"/>
      <c r="F32" s="32"/>
      <c r="G32"/>
    </row>
    <row r="33" spans="1:7">
      <c r="A33" s="131" t="s">
        <v>160</v>
      </c>
      <c r="B33" s="131" t="s">
        <v>166</v>
      </c>
      <c r="C33" s="132"/>
      <c r="D33" s="130">
        <v>40</v>
      </c>
      <c r="E33" s="131"/>
      <c r="F33" s="32"/>
      <c r="G33"/>
    </row>
    <row r="34" spans="1:7">
      <c r="A34" s="131" t="s">
        <v>138</v>
      </c>
      <c r="B34" s="131" t="s">
        <v>139</v>
      </c>
      <c r="C34" s="132"/>
      <c r="D34" s="130">
        <v>40</v>
      </c>
      <c r="E34" s="131"/>
      <c r="F34" s="32"/>
      <c r="G34"/>
    </row>
    <row r="35" spans="1:7">
      <c r="A35" s="131" t="s">
        <v>140</v>
      </c>
      <c r="B35" s="131" t="s">
        <v>141</v>
      </c>
      <c r="C35" s="132"/>
      <c r="D35" s="130">
        <v>40</v>
      </c>
      <c r="E35" s="131"/>
      <c r="F35" s="32">
        <v>0.28999999999999998</v>
      </c>
      <c r="G35" s="31"/>
    </row>
    <row r="36" spans="1:7">
      <c r="A36" s="131" t="s">
        <v>131</v>
      </c>
      <c r="B36" s="131" t="s">
        <v>204</v>
      </c>
      <c r="C36" s="132"/>
      <c r="D36" s="130"/>
      <c r="E36" s="131"/>
      <c r="F36" s="32"/>
      <c r="G36"/>
    </row>
    <row r="37" spans="1:7">
      <c r="A37" s="133" t="s">
        <v>142</v>
      </c>
      <c r="B37" s="133" t="s">
        <v>143</v>
      </c>
      <c r="C37" s="132"/>
      <c r="D37" s="130">
        <v>40</v>
      </c>
      <c r="E37" s="133" t="s">
        <v>172</v>
      </c>
      <c r="F37" s="32"/>
      <c r="G37"/>
    </row>
    <row r="38" spans="1:7">
      <c r="A38" s="131" t="s">
        <v>137</v>
      </c>
      <c r="B38" s="131" t="s">
        <v>144</v>
      </c>
      <c r="C38" s="132"/>
      <c r="D38" s="130">
        <v>40</v>
      </c>
      <c r="E38" s="131"/>
      <c r="F38" s="32"/>
      <c r="G38"/>
    </row>
    <row r="39" spans="1:7">
      <c r="A39" s="131" t="s">
        <v>145</v>
      </c>
      <c r="B39" s="131" t="s">
        <v>146</v>
      </c>
      <c r="C39" s="132"/>
      <c r="D39" s="130">
        <v>40</v>
      </c>
      <c r="E39" s="131"/>
      <c r="F39" s="32">
        <v>0.28999999999999998</v>
      </c>
      <c r="G39" t="s">
        <v>174</v>
      </c>
    </row>
    <row r="40" spans="1:7">
      <c r="A40" s="131" t="s">
        <v>147</v>
      </c>
      <c r="B40" s="131" t="s">
        <v>148</v>
      </c>
      <c r="C40" s="132"/>
      <c r="D40" s="130">
        <v>40</v>
      </c>
      <c r="E40" s="137"/>
      <c r="F40" s="32">
        <v>0.28999999999999998</v>
      </c>
      <c r="G40" t="s">
        <v>174</v>
      </c>
    </row>
    <row r="41" spans="1:7">
      <c r="A41" s="131" t="s">
        <v>180</v>
      </c>
      <c r="B41" s="131" t="s">
        <v>181</v>
      </c>
      <c r="C41" s="132"/>
      <c r="D41" s="130">
        <v>40</v>
      </c>
      <c r="E41" s="131"/>
      <c r="F41" s="32"/>
      <c r="G41"/>
    </row>
    <row r="42" spans="1:7">
      <c r="A42" s="131" t="s">
        <v>106</v>
      </c>
      <c r="B42" s="131" t="s">
        <v>149</v>
      </c>
      <c r="C42" s="132"/>
      <c r="D42" s="130">
        <v>40</v>
      </c>
      <c r="E42" s="131"/>
      <c r="F42" s="32">
        <v>0.28999999999999998</v>
      </c>
      <c r="G42" t="s">
        <v>174</v>
      </c>
    </row>
    <row r="43" spans="1:7">
      <c r="A43" s="131" t="s">
        <v>150</v>
      </c>
      <c r="B43" s="131" t="s">
        <v>151</v>
      </c>
      <c r="C43" s="132"/>
      <c r="D43" s="130">
        <v>40</v>
      </c>
      <c r="E43" s="131"/>
      <c r="F43" s="32"/>
      <c r="G43"/>
    </row>
    <row r="44" spans="1:7">
      <c r="A44" s="131" t="s">
        <v>152</v>
      </c>
      <c r="B44" s="131" t="s">
        <v>153</v>
      </c>
      <c r="C44" s="132"/>
      <c r="D44" s="130">
        <v>40</v>
      </c>
      <c r="E44" s="131"/>
      <c r="F44" s="32"/>
      <c r="G44"/>
    </row>
    <row r="45" spans="1:7">
      <c r="A45" s="136" t="s">
        <v>113</v>
      </c>
      <c r="B45" s="135" t="s">
        <v>153</v>
      </c>
      <c r="C45" s="135"/>
      <c r="D45" s="130">
        <v>40</v>
      </c>
      <c r="E45" s="135"/>
      <c r="F45" s="32"/>
      <c r="G45"/>
    </row>
    <row r="46" spans="1:7">
      <c r="A46" s="131" t="s">
        <v>131</v>
      </c>
      <c r="B46" s="131" t="s">
        <v>154</v>
      </c>
      <c r="C46" s="134"/>
      <c r="D46" s="130">
        <v>40</v>
      </c>
      <c r="E46" s="135"/>
      <c r="F46" s="32">
        <v>0.28999999999999998</v>
      </c>
      <c r="G46" t="s">
        <v>174</v>
      </c>
    </row>
    <row r="47" spans="1:7">
      <c r="A47" s="131" t="s">
        <v>164</v>
      </c>
      <c r="B47" s="131" t="s">
        <v>165</v>
      </c>
      <c r="C47" s="132"/>
      <c r="D47" s="130">
        <v>40</v>
      </c>
      <c r="E47" s="137"/>
      <c r="F47" s="32"/>
      <c r="G47"/>
    </row>
    <row r="48" spans="1:7">
      <c r="A48" s="131"/>
      <c r="B48" s="131"/>
      <c r="C48" s="132"/>
      <c r="D48" s="211"/>
      <c r="E48" s="137"/>
      <c r="F48" s="32"/>
      <c r="G48"/>
    </row>
    <row r="49" spans="1:7">
      <c r="A49" s="131"/>
      <c r="B49" s="131"/>
      <c r="C49" s="132"/>
      <c r="D49" s="211"/>
      <c r="E49" s="137"/>
      <c r="F49" s="32"/>
      <c r="G49"/>
    </row>
    <row r="50" spans="1:7">
      <c r="A50" s="131"/>
      <c r="B50" s="131"/>
      <c r="C50" s="132"/>
      <c r="D50" s="211"/>
      <c r="E50" s="137"/>
      <c r="F50" s="32"/>
      <c r="G50"/>
    </row>
    <row r="51" spans="1:7">
      <c r="A51" s="148" t="s">
        <v>93</v>
      </c>
      <c r="B51" s="148"/>
      <c r="C51" s="149"/>
      <c r="E51" s="36" t="s">
        <v>26</v>
      </c>
      <c r="F51" s="37">
        <f>SUM(D4:D47)</f>
        <v>1634.4</v>
      </c>
    </row>
    <row r="52" spans="1:7">
      <c r="A52" s="148" t="s">
        <v>84</v>
      </c>
      <c r="B52" s="148"/>
      <c r="C52" s="149"/>
      <c r="E52" s="36" t="s">
        <v>27</v>
      </c>
      <c r="F52" s="38">
        <f>SUM(F4:F51)+F47</f>
        <v>1637.97</v>
      </c>
    </row>
    <row r="53" spans="1:7">
      <c r="C53" s="30"/>
      <c r="E53" s="36" t="s">
        <v>295</v>
      </c>
      <c r="F53" s="39">
        <f>SUM(F52-F51)</f>
        <v>3.5699999999999363</v>
      </c>
    </row>
    <row r="54" spans="1:7">
      <c r="C54" s="30"/>
      <c r="E54" s="36"/>
      <c r="F54" s="39"/>
    </row>
    <row r="55" spans="1:7">
      <c r="C55" s="30"/>
      <c r="E55" s="36" t="s">
        <v>28</v>
      </c>
      <c r="F55" s="38">
        <v>40</v>
      </c>
    </row>
    <row r="56" spans="1:7">
      <c r="C56" s="30"/>
      <c r="E56" s="36"/>
      <c r="F56" s="39"/>
    </row>
    <row r="57" spans="1:7" s="8" customFormat="1">
      <c r="A57" s="231" t="s">
        <v>182</v>
      </c>
      <c r="B57" s="232"/>
      <c r="C57" s="232"/>
      <c r="D57" s="232"/>
      <c r="E57" s="232"/>
    </row>
    <row r="58" spans="1:7" s="41" customFormat="1">
      <c r="A58" s="28" t="s">
        <v>22</v>
      </c>
      <c r="B58" s="28" t="s">
        <v>21</v>
      </c>
      <c r="C58" s="28" t="s">
        <v>23</v>
      </c>
      <c r="D58" s="139" t="s">
        <v>24</v>
      </c>
      <c r="E58" s="40" t="s">
        <v>25</v>
      </c>
    </row>
    <row r="59" spans="1:7">
      <c r="A59" s="29" t="s">
        <v>201</v>
      </c>
      <c r="C59" s="33" t="s">
        <v>251</v>
      </c>
      <c r="D59" s="138">
        <v>10</v>
      </c>
    </row>
    <row r="60" spans="1:7">
      <c r="A60" s="29" t="s">
        <v>202</v>
      </c>
      <c r="C60" s="33" t="s">
        <v>251</v>
      </c>
      <c r="D60" s="184">
        <v>10</v>
      </c>
    </row>
    <row r="61" spans="1:7">
      <c r="A61" s="29" t="s">
        <v>153</v>
      </c>
      <c r="C61" s="33" t="s">
        <v>251</v>
      </c>
      <c r="D61" s="184">
        <v>10</v>
      </c>
    </row>
    <row r="62" spans="1:7">
      <c r="A62" s="29" t="s">
        <v>171</v>
      </c>
      <c r="C62" s="33" t="s">
        <v>250</v>
      </c>
      <c r="D62" s="215">
        <v>10</v>
      </c>
    </row>
    <row r="63" spans="1:7">
      <c r="A63" s="29" t="s">
        <v>181</v>
      </c>
      <c r="C63" s="33" t="s">
        <v>250</v>
      </c>
      <c r="D63" s="215">
        <v>10</v>
      </c>
    </row>
    <row r="64" spans="1:7">
      <c r="A64" s="29" t="s">
        <v>176</v>
      </c>
      <c r="C64" s="33" t="s">
        <v>250</v>
      </c>
      <c r="D64" s="215">
        <v>10</v>
      </c>
    </row>
    <row r="65" spans="1:5">
      <c r="A65" s="29" t="s">
        <v>248</v>
      </c>
      <c r="C65" s="33" t="s">
        <v>249</v>
      </c>
      <c r="D65" s="184">
        <v>10</v>
      </c>
    </row>
    <row r="66" spans="1:5">
      <c r="C66" s="33"/>
    </row>
    <row r="67" spans="1:5">
      <c r="C67" s="33"/>
    </row>
    <row r="68" spans="1:5">
      <c r="C68" s="33"/>
    </row>
    <row r="69" spans="1:5">
      <c r="C69" s="33"/>
    </row>
    <row r="70" spans="1:5">
      <c r="C70" s="33"/>
      <c r="D70" s="161"/>
    </row>
    <row r="71" spans="1:5" s="43" customFormat="1" ht="13.5" thickBot="1">
      <c r="A71" s="42"/>
      <c r="B71" s="42"/>
      <c r="C71" s="42"/>
      <c r="D71" s="140">
        <f>SUM(D59:D70)</f>
        <v>70</v>
      </c>
      <c r="E71" s="42"/>
    </row>
    <row r="72" spans="1:5">
      <c r="B72" s="36" t="s">
        <v>183</v>
      </c>
    </row>
    <row r="73" spans="1:5">
      <c r="B73" s="29" t="s">
        <v>92</v>
      </c>
      <c r="C73" s="33"/>
      <c r="D73" s="138">
        <v>11000</v>
      </c>
    </row>
    <row r="74" spans="1:5">
      <c r="C74" s="33"/>
    </row>
    <row r="75" spans="1:5">
      <c r="C75" s="33"/>
    </row>
    <row r="76" spans="1:5">
      <c r="C76" s="33"/>
    </row>
    <row r="77" spans="1:5">
      <c r="C77" s="33"/>
      <c r="D77" s="138">
        <f>SUM(D73:D76)</f>
        <v>11000</v>
      </c>
    </row>
    <row r="78" spans="1:5">
      <c r="C78" s="33"/>
    </row>
    <row r="79" spans="1:5">
      <c r="C79" s="33"/>
    </row>
    <row r="80" spans="1:5">
      <c r="C80" s="33"/>
    </row>
    <row r="81" spans="3:3">
      <c r="C81" s="33"/>
    </row>
    <row r="82" spans="3:3">
      <c r="C82" s="33"/>
    </row>
    <row r="83" spans="3:3">
      <c r="C83" s="33"/>
    </row>
    <row r="84" spans="3:3">
      <c r="C84" s="33"/>
    </row>
  </sheetData>
  <autoFilter ref="A4:F46">
    <sortState ref="A5:F41">
      <sortCondition ref="B4:B38"/>
    </sortState>
  </autoFilter>
  <sortState ref="A5:IV46">
    <sortCondition ref="B5:B46"/>
  </sortState>
  <mergeCells count="4">
    <mergeCell ref="A57:E57"/>
    <mergeCell ref="A1:E1"/>
    <mergeCell ref="A2:E2"/>
    <mergeCell ref="A3:E3"/>
  </mergeCells>
  <phoneticPr fontId="2"/>
  <printOptions horizontalCentered="1" gridLines="1"/>
  <pageMargins left="0.75" right="0.75" top="1" bottom="1" header="0.5" footer="0.5"/>
  <pageSetup scale="68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86"/>
  <sheetViews>
    <sheetView topLeftCell="A13" workbookViewId="0">
      <selection activeCell="D43" sqref="D43"/>
    </sheetView>
  </sheetViews>
  <sheetFormatPr defaultColWidth="8.75" defaultRowHeight="12.75"/>
  <cols>
    <col min="1" max="3" width="8.75" style="10"/>
    <col min="4" max="4" width="11.75" style="10" customWidth="1"/>
    <col min="5" max="5" width="11.125" style="11" customWidth="1"/>
    <col min="6" max="6" width="10.625" style="12" customWidth="1"/>
    <col min="7" max="7" width="28.375" style="10" customWidth="1"/>
    <col min="8" max="16384" width="8.75" style="10"/>
  </cols>
  <sheetData>
    <row r="1" spans="1:7" ht="12.95" customHeight="1">
      <c r="A1" s="9" t="s">
        <v>29</v>
      </c>
      <c r="F1" s="12" t="s">
        <v>30</v>
      </c>
      <c r="G1" s="13" t="s">
        <v>31</v>
      </c>
    </row>
    <row r="2" spans="1:7" ht="12.95" customHeight="1">
      <c r="A2" s="10" t="s">
        <v>32</v>
      </c>
      <c r="E2" s="11">
        <v>500</v>
      </c>
      <c r="F2" s="14"/>
      <c r="G2" s="10" t="s">
        <v>155</v>
      </c>
    </row>
    <row r="3" spans="1:7" ht="12.95" customHeight="1">
      <c r="E3" s="11">
        <v>10.1</v>
      </c>
      <c r="F3" s="11"/>
      <c r="G3" s="10" t="s">
        <v>225</v>
      </c>
    </row>
    <row r="4" spans="1:7" ht="12.95" customHeight="1">
      <c r="E4" s="11">
        <v>200</v>
      </c>
      <c r="F4" s="14"/>
      <c r="G4" s="10" t="s">
        <v>266</v>
      </c>
    </row>
    <row r="5" spans="1:7" ht="12.95" customHeight="1">
      <c r="E5" s="11">
        <v>45</v>
      </c>
      <c r="F5" s="14"/>
      <c r="G5" s="10" t="s">
        <v>257</v>
      </c>
    </row>
    <row r="6" spans="1:7" ht="12.95" customHeight="1">
      <c r="E6" s="11">
        <v>5</v>
      </c>
      <c r="F6" s="14"/>
      <c r="G6" s="10" t="s">
        <v>259</v>
      </c>
    </row>
    <row r="7" spans="1:7" ht="12.95" customHeight="1">
      <c r="E7" s="11">
        <v>500</v>
      </c>
      <c r="F7" s="14"/>
      <c r="G7" s="10" t="s">
        <v>266</v>
      </c>
    </row>
    <row r="8" spans="1:7" ht="12.95" customHeight="1">
      <c r="F8" s="14"/>
    </row>
    <row r="9" spans="1:7" ht="12.95" customHeight="1">
      <c r="F9" s="14"/>
    </row>
    <row r="10" spans="1:7" ht="12.95" customHeight="1">
      <c r="F10" s="14"/>
    </row>
    <row r="11" spans="1:7" ht="12.95" customHeight="1">
      <c r="F11" s="14"/>
    </row>
    <row r="12" spans="1:7" ht="12.95" customHeight="1">
      <c r="F12" s="14"/>
    </row>
    <row r="13" spans="1:7" ht="12.95" customHeight="1">
      <c r="F13" s="14"/>
    </row>
    <row r="14" spans="1:7" ht="12.95" customHeight="1">
      <c r="F14" s="14"/>
    </row>
    <row r="15" spans="1:7" ht="12.75" customHeight="1" thickBot="1">
      <c r="F15" s="14"/>
    </row>
    <row r="16" spans="1:7" ht="12.95" customHeight="1" thickBot="1">
      <c r="F16" s="15">
        <f>SUM(E2:E16)</f>
        <v>1260.0999999999999</v>
      </c>
    </row>
    <row r="17" spans="1:7" ht="12.95" customHeight="1">
      <c r="A17" s="10" t="s">
        <v>33</v>
      </c>
      <c r="E17" s="11">
        <v>342</v>
      </c>
      <c r="F17" s="14"/>
      <c r="G17" s="10" t="s">
        <v>218</v>
      </c>
    </row>
    <row r="18" spans="1:7" ht="12.95" customHeight="1">
      <c r="E18" s="11">
        <v>86.63</v>
      </c>
      <c r="F18" s="14"/>
      <c r="G18" s="10" t="s">
        <v>219</v>
      </c>
    </row>
    <row r="19" spans="1:7" ht="12.95" customHeight="1">
      <c r="E19" s="11">
        <v>18</v>
      </c>
      <c r="F19" s="14"/>
      <c r="G19" s="10" t="s">
        <v>244</v>
      </c>
    </row>
    <row r="20" spans="1:7" ht="12.95" customHeight="1">
      <c r="E20" s="11">
        <v>195</v>
      </c>
      <c r="F20" s="14"/>
      <c r="G20" s="10" t="s">
        <v>258</v>
      </c>
    </row>
    <row r="21" spans="1:7" ht="12.95" customHeight="1" thickBot="1">
      <c r="F21" s="14"/>
    </row>
    <row r="22" spans="1:7" ht="12.95" customHeight="1" thickBot="1">
      <c r="F22" s="15">
        <f>SUM(E17:E22)</f>
        <v>641.63</v>
      </c>
    </row>
    <row r="23" spans="1:7" ht="12.95" customHeight="1">
      <c r="A23" s="10" t="s">
        <v>34</v>
      </c>
      <c r="F23" s="14"/>
    </row>
    <row r="24" spans="1:7" ht="12.95" customHeight="1">
      <c r="F24" s="14"/>
    </row>
    <row r="25" spans="1:7" ht="12.95" customHeight="1">
      <c r="F25" s="14"/>
    </row>
    <row r="26" spans="1:7" ht="12.95" customHeight="1" thickBot="1">
      <c r="F26" s="14"/>
    </row>
    <row r="27" spans="1:7" ht="12.95" customHeight="1" thickBot="1">
      <c r="F27" s="15">
        <f>SUM(E23:E27)</f>
        <v>0</v>
      </c>
    </row>
    <row r="28" spans="1:7" ht="12.95" customHeight="1">
      <c r="A28" s="10" t="s">
        <v>35</v>
      </c>
      <c r="E28" s="11">
        <v>38.380000000000003</v>
      </c>
      <c r="F28" s="14"/>
      <c r="G28" s="10" t="s">
        <v>236</v>
      </c>
    </row>
    <row r="29" spans="1:7" ht="12.95" customHeight="1">
      <c r="E29" s="157">
        <v>127.9</v>
      </c>
      <c r="F29" s="14"/>
      <c r="G29" s="10" t="s">
        <v>287</v>
      </c>
    </row>
    <row r="30" spans="1:7" ht="12.95" customHeight="1">
      <c r="E30" s="158"/>
      <c r="F30" s="14"/>
    </row>
    <row r="31" spans="1:7" ht="12.95" customHeight="1">
      <c r="F31" s="14"/>
    </row>
    <row r="32" spans="1:7" ht="12.95" customHeight="1">
      <c r="F32" s="14"/>
    </row>
    <row r="33" spans="1:7" ht="12.95" customHeight="1">
      <c r="F33" s="14"/>
    </row>
    <row r="34" spans="1:7" ht="12.95" customHeight="1">
      <c r="F34" s="14"/>
    </row>
    <row r="35" spans="1:7" ht="12.95" customHeight="1" thickBot="1">
      <c r="F35" s="14"/>
    </row>
    <row r="36" spans="1:7" ht="12.95" customHeight="1" thickBot="1">
      <c r="F36" s="15">
        <f>SUM(E28:E36)</f>
        <v>166.28</v>
      </c>
    </row>
    <row r="37" spans="1:7" ht="12.95" customHeight="1" thickBot="1">
      <c r="A37" s="10" t="s">
        <v>36</v>
      </c>
      <c r="F37" s="14"/>
    </row>
    <row r="38" spans="1:7" ht="12.95" customHeight="1" thickBot="1">
      <c r="F38" s="16">
        <f>'Fees Paid'!F53</f>
        <v>3.5699999999999363</v>
      </c>
    </row>
    <row r="39" spans="1:7" ht="12.95" customHeight="1">
      <c r="A39" s="10" t="s">
        <v>37</v>
      </c>
      <c r="F39" s="14"/>
    </row>
    <row r="40" spans="1:7" ht="12.95" customHeight="1">
      <c r="F40" s="14"/>
    </row>
    <row r="41" spans="1:7" ht="12.95" customHeight="1">
      <c r="F41" s="14"/>
    </row>
    <row r="42" spans="1:7" ht="12.95" customHeight="1" thickBot="1">
      <c r="F42" s="14"/>
    </row>
    <row r="43" spans="1:7" ht="12.95" customHeight="1" thickBot="1">
      <c r="F43" s="15">
        <f>SUM(E39:E43)</f>
        <v>0</v>
      </c>
    </row>
    <row r="44" spans="1:7" ht="12.95" customHeight="1">
      <c r="A44" s="10" t="s">
        <v>38</v>
      </c>
      <c r="E44" s="11">
        <v>360.2</v>
      </c>
      <c r="F44" s="14"/>
      <c r="G44" s="10" t="s">
        <v>294</v>
      </c>
    </row>
    <row r="45" spans="1:7" ht="12.95" customHeight="1">
      <c r="F45" s="14"/>
    </row>
    <row r="46" spans="1:7" ht="12.95" customHeight="1">
      <c r="F46" s="14"/>
    </row>
    <row r="47" spans="1:7" ht="12.95" customHeight="1">
      <c r="F47" s="14"/>
    </row>
    <row r="48" spans="1:7" ht="12.95" customHeight="1">
      <c r="F48" s="14"/>
    </row>
    <row r="49" spans="1:7" ht="12.95" customHeight="1">
      <c r="F49" s="14"/>
    </row>
    <row r="50" spans="1:7" ht="12.95" customHeight="1">
      <c r="F50" s="14"/>
    </row>
    <row r="51" spans="1:7" ht="12.95" customHeight="1" thickBot="1">
      <c r="F51" s="14"/>
    </row>
    <row r="52" spans="1:7" ht="12.95" customHeight="1" thickBot="1">
      <c r="F52" s="15">
        <f>SUM(E44:E52)</f>
        <v>360.2</v>
      </c>
    </row>
    <row r="53" spans="1:7" ht="12.95" customHeight="1" thickBot="1">
      <c r="A53" s="10" t="s">
        <v>39</v>
      </c>
      <c r="F53" s="14"/>
    </row>
    <row r="54" spans="1:7" ht="12.95" customHeight="1" thickBot="1">
      <c r="F54" s="15">
        <f>'Fees Paid'!F51</f>
        <v>1634.4</v>
      </c>
    </row>
    <row r="55" spans="1:7" ht="12.95" customHeight="1">
      <c r="A55" s="10" t="s">
        <v>40</v>
      </c>
      <c r="F55" s="14"/>
    </row>
    <row r="56" spans="1:7" ht="12.95" customHeight="1">
      <c r="F56" s="17"/>
    </row>
    <row r="57" spans="1:7" ht="12.95" customHeight="1" thickBot="1">
      <c r="F57" s="17"/>
    </row>
    <row r="58" spans="1:7" ht="12.95" customHeight="1" thickBot="1">
      <c r="F58" s="15">
        <f>SUM(E55:E58)</f>
        <v>0</v>
      </c>
    </row>
    <row r="59" spans="1:7" ht="12.95" customHeight="1">
      <c r="A59" s="10" t="s">
        <v>81</v>
      </c>
      <c r="E59" s="11">
        <v>175</v>
      </c>
      <c r="G59" s="10" t="s">
        <v>215</v>
      </c>
    </row>
    <row r="60" spans="1:7" ht="12.95" customHeight="1">
      <c r="E60" s="11">
        <v>25</v>
      </c>
      <c r="G60" s="10" t="s">
        <v>216</v>
      </c>
    </row>
    <row r="61" spans="1:7" ht="12.95" customHeight="1">
      <c r="E61" s="11">
        <v>54</v>
      </c>
      <c r="G61" s="10" t="s">
        <v>217</v>
      </c>
    </row>
    <row r="62" spans="1:7" ht="12.95" customHeight="1">
      <c r="E62" s="11">
        <v>60</v>
      </c>
      <c r="G62" s="10" t="s">
        <v>241</v>
      </c>
    </row>
    <row r="63" spans="1:7" ht="12.95" customHeight="1">
      <c r="E63" s="11">
        <v>250</v>
      </c>
      <c r="G63" s="10" t="s">
        <v>242</v>
      </c>
    </row>
    <row r="64" spans="1:7" ht="12.95" customHeight="1">
      <c r="E64" s="11">
        <v>72</v>
      </c>
      <c r="F64" s="19"/>
      <c r="G64" s="10" t="s">
        <v>243</v>
      </c>
    </row>
    <row r="65" spans="5:7" ht="12.95" customHeight="1">
      <c r="E65" s="11">
        <v>71</v>
      </c>
      <c r="F65" s="19"/>
      <c r="G65" s="10" t="s">
        <v>256</v>
      </c>
    </row>
    <row r="66" spans="5:7" ht="12.95" customHeight="1">
      <c r="E66" s="11">
        <v>125</v>
      </c>
      <c r="F66" s="19"/>
      <c r="G66" s="10" t="s">
        <v>260</v>
      </c>
    </row>
    <row r="67" spans="5:7" ht="12.95" customHeight="1">
      <c r="E67" s="11">
        <v>102</v>
      </c>
      <c r="F67" s="19"/>
      <c r="G67" s="10" t="s">
        <v>261</v>
      </c>
    </row>
    <row r="68" spans="5:7" ht="12.95" customHeight="1">
      <c r="E68" s="11">
        <v>11</v>
      </c>
      <c r="F68" s="19"/>
      <c r="G68" s="58" t="s">
        <v>262</v>
      </c>
    </row>
    <row r="69" spans="5:7" ht="12.95" customHeight="1">
      <c r="E69" s="11">
        <v>29</v>
      </c>
      <c r="F69" s="19"/>
      <c r="G69" s="58" t="s">
        <v>288</v>
      </c>
    </row>
    <row r="70" spans="5:7" ht="12.95" customHeight="1">
      <c r="E70" s="11">
        <v>97</v>
      </c>
      <c r="F70" s="19"/>
      <c r="G70" s="10" t="s">
        <v>289</v>
      </c>
    </row>
    <row r="71" spans="5:7" ht="12.95" customHeight="1">
      <c r="F71" s="19"/>
    </row>
    <row r="72" spans="5:7" ht="12.95" customHeight="1">
      <c r="F72" s="19"/>
    </row>
    <row r="73" spans="5:7" ht="12.95" customHeight="1">
      <c r="F73" s="19"/>
    </row>
    <row r="74" spans="5:7" ht="12.95" customHeight="1">
      <c r="F74" s="19"/>
    </row>
    <row r="75" spans="5:7" ht="12.95" customHeight="1">
      <c r="F75" s="19"/>
    </row>
    <row r="76" spans="5:7" ht="12.95" customHeight="1">
      <c r="F76" s="19"/>
    </row>
    <row r="77" spans="5:7" ht="12.95" customHeight="1">
      <c r="F77" s="19"/>
    </row>
    <row r="78" spans="5:7" ht="12.95" customHeight="1" thickBot="1">
      <c r="F78" s="19"/>
    </row>
    <row r="79" spans="5:7" ht="12.95" customHeight="1" thickBot="1">
      <c r="F79" s="18">
        <f>SUM(E59:E79)</f>
        <v>1071</v>
      </c>
    </row>
    <row r="80" spans="5:7" ht="12.95" customHeight="1" thickBot="1"/>
    <row r="81" spans="1:6" ht="12.95" customHeight="1" thickBot="1">
      <c r="A81" s="10" t="s">
        <v>185</v>
      </c>
      <c r="F81" s="18">
        <f>SUM(F16,F22,F27,F36,F38,F52,F54,F58,F79)</f>
        <v>5137.18</v>
      </c>
    </row>
    <row r="82" spans="1:6" ht="12.95" customHeight="1">
      <c r="F82" s="19"/>
    </row>
    <row r="83" spans="1:6" ht="12.95" customHeight="1"/>
    <row r="84" spans="1:6" ht="12.95" customHeight="1"/>
    <row r="85" spans="1:6" ht="12.95" customHeight="1"/>
    <row r="86" spans="1:6" ht="12.95" customHeight="1"/>
  </sheetData>
  <phoneticPr fontId="2" type="noConversion"/>
  <printOptions gridLines="1"/>
  <pageMargins left="0.32" right="0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103"/>
  <sheetViews>
    <sheetView tabSelected="1" topLeftCell="A10" workbookViewId="0">
      <selection activeCell="G33" sqref="G33"/>
    </sheetView>
  </sheetViews>
  <sheetFormatPr defaultColWidth="8.75" defaultRowHeight="12.75"/>
  <cols>
    <col min="1" max="3" width="8.75" style="10"/>
    <col min="4" max="4" width="16.5" style="10" customWidth="1"/>
    <col min="5" max="5" width="8.75" style="11"/>
    <col min="6" max="6" width="9.75" style="12" customWidth="1"/>
    <col min="7" max="7" width="27.875" style="10" customWidth="1"/>
    <col min="8" max="16384" width="8.75" style="10"/>
  </cols>
  <sheetData>
    <row r="1" spans="1:7" ht="12.95" customHeight="1">
      <c r="A1" s="9" t="s">
        <v>41</v>
      </c>
      <c r="F1" s="12" t="s">
        <v>30</v>
      </c>
      <c r="G1" s="13" t="s">
        <v>42</v>
      </c>
    </row>
    <row r="2" spans="1:7" ht="12.95" customHeight="1">
      <c r="A2" s="10" t="s">
        <v>43</v>
      </c>
      <c r="E2" s="11">
        <v>44.96</v>
      </c>
      <c r="G2" s="10" t="s">
        <v>279</v>
      </c>
    </row>
    <row r="3" spans="1:7" ht="12.95" customHeight="1"/>
    <row r="4" spans="1:7" ht="12.95" customHeight="1"/>
    <row r="5" spans="1:7" ht="12.95" customHeight="1"/>
    <row r="6" spans="1:7" ht="12.95" customHeight="1"/>
    <row r="7" spans="1:7" ht="12.95" customHeight="1" thickBot="1"/>
    <row r="8" spans="1:7" ht="12.95" customHeight="1" thickBot="1">
      <c r="F8" s="18">
        <f>SUM(E2:E8)</f>
        <v>44.96</v>
      </c>
    </row>
    <row r="9" spans="1:7" ht="12.95" customHeight="1">
      <c r="A9" s="10" t="s">
        <v>44</v>
      </c>
    </row>
    <row r="10" spans="1:7" ht="12.95" customHeight="1"/>
    <row r="11" spans="1:7" ht="12.95" customHeight="1"/>
    <row r="12" spans="1:7" ht="12.95" customHeight="1" thickBot="1"/>
    <row r="13" spans="1:7" ht="12.95" customHeight="1" thickBot="1">
      <c r="F13" s="18">
        <f>SUM(E9:E13)</f>
        <v>0</v>
      </c>
    </row>
    <row r="14" spans="1:7" ht="12.95" customHeight="1">
      <c r="A14" s="10" t="s">
        <v>45</v>
      </c>
    </row>
    <row r="15" spans="1:7" ht="12.95" customHeight="1"/>
    <row r="16" spans="1:7" ht="12.95" customHeight="1"/>
    <row r="17" spans="1:7" ht="12.95" customHeight="1"/>
    <row r="18" spans="1:7" ht="12.95" customHeight="1"/>
    <row r="19" spans="1:7" ht="12.95" customHeight="1"/>
    <row r="20" spans="1:7" ht="12.95" customHeight="1"/>
    <row r="21" spans="1:7" ht="12.95" customHeight="1"/>
    <row r="22" spans="1:7" ht="12.95" customHeight="1" thickBot="1"/>
    <row r="23" spans="1:7" ht="12.95" customHeight="1" thickBot="1">
      <c r="F23" s="18">
        <f>SUM(E14:E23)</f>
        <v>0</v>
      </c>
    </row>
    <row r="24" spans="1:7" ht="12.95" customHeight="1">
      <c r="A24" s="10" t="s">
        <v>46</v>
      </c>
      <c r="E24" s="11">
        <v>30</v>
      </c>
      <c r="G24" s="10" t="s">
        <v>221</v>
      </c>
    </row>
    <row r="25" spans="1:7" ht="12.95" customHeight="1">
      <c r="E25" s="11">
        <v>14.61</v>
      </c>
      <c r="G25" s="10" t="s">
        <v>224</v>
      </c>
    </row>
    <row r="26" spans="1:7" ht="12.95" customHeight="1">
      <c r="E26" s="11">
        <v>30</v>
      </c>
      <c r="G26" s="10" t="s">
        <v>230</v>
      </c>
    </row>
    <row r="27" spans="1:7" ht="12.95" customHeight="1">
      <c r="E27" s="11">
        <v>60</v>
      </c>
      <c r="G27" s="10" t="s">
        <v>231</v>
      </c>
    </row>
    <row r="28" spans="1:7" ht="12.95" customHeight="1">
      <c r="E28" s="11">
        <v>14.21</v>
      </c>
      <c r="G28" s="10" t="s">
        <v>246</v>
      </c>
    </row>
    <row r="29" spans="1:7" ht="12.95" customHeight="1">
      <c r="E29" s="11">
        <v>10</v>
      </c>
      <c r="F29" s="19"/>
      <c r="G29" s="10" t="s">
        <v>252</v>
      </c>
    </row>
    <row r="30" spans="1:7" ht="12.95" customHeight="1">
      <c r="E30" s="11">
        <v>14.6</v>
      </c>
      <c r="G30" s="10" t="s">
        <v>267</v>
      </c>
    </row>
    <row r="31" spans="1:7" ht="12.95" customHeight="1">
      <c r="E31" s="11">
        <v>14.83</v>
      </c>
      <c r="G31" s="10" t="s">
        <v>290</v>
      </c>
    </row>
    <row r="32" spans="1:7" ht="12.95" customHeight="1">
      <c r="E32" s="11">
        <v>20</v>
      </c>
      <c r="G32" s="10" t="s">
        <v>291</v>
      </c>
    </row>
    <row r="33" spans="5:7" ht="12.95" customHeight="1">
      <c r="E33" s="11">
        <v>20</v>
      </c>
      <c r="G33" s="10" t="s">
        <v>296</v>
      </c>
    </row>
    <row r="34" spans="5:7" ht="12.95" customHeight="1"/>
    <row r="35" spans="5:7" ht="12.95" customHeight="1"/>
    <row r="36" spans="5:7" ht="12.95" customHeight="1"/>
    <row r="37" spans="5:7" ht="12.95" customHeight="1"/>
    <row r="38" spans="5:7" ht="12.95" customHeight="1"/>
    <row r="39" spans="5:7" ht="12.95" customHeight="1"/>
    <row r="40" spans="5:7" ht="12.95" customHeight="1"/>
    <row r="41" spans="5:7" ht="12.95" customHeight="1"/>
    <row r="42" spans="5:7" ht="12.95" customHeight="1"/>
    <row r="43" spans="5:7" ht="12.95" customHeight="1"/>
    <row r="44" spans="5:7" ht="12.95" customHeight="1"/>
    <row r="45" spans="5:7" ht="12.95" customHeight="1"/>
    <row r="46" spans="5:7" ht="12.95" customHeight="1"/>
    <row r="47" spans="5:7" ht="12.95" customHeight="1"/>
    <row r="48" spans="5:7" ht="12.95" customHeight="1"/>
    <row r="49" spans="1:6" ht="12.95" customHeight="1" thickBot="1"/>
    <row r="50" spans="1:6" ht="12.95" customHeight="1" thickBot="1">
      <c r="F50" s="18">
        <f>SUM(E24:E50)</f>
        <v>228.25000000000003</v>
      </c>
    </row>
    <row r="51" spans="1:6" ht="12.95" customHeight="1">
      <c r="A51" s="10" t="s">
        <v>47</v>
      </c>
    </row>
    <row r="52" spans="1:6" ht="12.95" customHeight="1"/>
    <row r="53" spans="1:6" ht="12.95" customHeight="1"/>
    <row r="54" spans="1:6" ht="12.95" customHeight="1"/>
    <row r="55" spans="1:6" ht="12.95" customHeight="1"/>
    <row r="56" spans="1:6" ht="12.95" customHeight="1"/>
    <row r="57" spans="1:6" ht="12.95" customHeight="1"/>
    <row r="58" spans="1:6" ht="12.95" customHeight="1" thickBot="1"/>
    <row r="59" spans="1:6" ht="12.95" customHeight="1" thickBot="1">
      <c r="F59" s="18">
        <f>SUM(E51:E59)</f>
        <v>0</v>
      </c>
    </row>
    <row r="60" spans="1:6" ht="12.95" customHeight="1">
      <c r="A60" s="10" t="s">
        <v>48</v>
      </c>
    </row>
    <row r="61" spans="1:6" ht="12.95" customHeight="1"/>
    <row r="62" spans="1:6" ht="12.95" customHeight="1"/>
    <row r="63" spans="1:6" ht="12.95" customHeight="1" thickBot="1"/>
    <row r="64" spans="1:6" ht="12.95" customHeight="1" thickBot="1">
      <c r="F64" s="18">
        <f>SUM(E60:E64)</f>
        <v>0</v>
      </c>
    </row>
    <row r="65" spans="1:7" ht="12.95" customHeight="1">
      <c r="A65" s="10" t="s">
        <v>49</v>
      </c>
      <c r="E65" s="11">
        <v>510</v>
      </c>
      <c r="G65" s="10" t="s">
        <v>199</v>
      </c>
    </row>
    <row r="66" spans="1:7" ht="12.95" customHeight="1">
      <c r="E66" s="11">
        <v>678</v>
      </c>
      <c r="G66" s="10" t="s">
        <v>228</v>
      </c>
    </row>
    <row r="67" spans="1:7" ht="12.95" customHeight="1">
      <c r="E67" s="11">
        <v>50</v>
      </c>
      <c r="G67" s="10" t="s">
        <v>281</v>
      </c>
    </row>
    <row r="68" spans="1:7" ht="12.95" customHeight="1"/>
    <row r="69" spans="1:7" ht="12.95" customHeight="1"/>
    <row r="70" spans="1:7" ht="12.95" customHeight="1"/>
    <row r="71" spans="1:7" ht="12.95" customHeight="1" thickBot="1"/>
    <row r="72" spans="1:7" ht="12.95" customHeight="1" thickBot="1">
      <c r="F72" s="18">
        <f>SUM(E65:E72)</f>
        <v>1238</v>
      </c>
    </row>
    <row r="73" spans="1:7" ht="12.95" customHeight="1">
      <c r="A73" s="10" t="s">
        <v>50</v>
      </c>
    </row>
    <row r="74" spans="1:7" ht="12.95" customHeight="1"/>
    <row r="75" spans="1:7" ht="12.95" customHeight="1"/>
    <row r="76" spans="1:7" ht="12.95" customHeight="1" thickBot="1"/>
    <row r="77" spans="1:7" ht="12.95" customHeight="1" thickBot="1">
      <c r="F77" s="18">
        <f>SUM(E73:E77)</f>
        <v>0</v>
      </c>
    </row>
    <row r="78" spans="1:7" ht="12.95" customHeight="1">
      <c r="A78" s="10" t="s">
        <v>51</v>
      </c>
      <c r="E78" s="11">
        <v>1262</v>
      </c>
      <c r="G78" s="10" t="s">
        <v>198</v>
      </c>
    </row>
    <row r="79" spans="1:7" ht="12.95" customHeight="1">
      <c r="E79" s="11">
        <v>62.69</v>
      </c>
      <c r="F79" s="19"/>
      <c r="G79" s="10" t="s">
        <v>240</v>
      </c>
    </row>
    <row r="80" spans="1:7" ht="12.95" customHeight="1">
      <c r="E80" s="11">
        <v>57.69</v>
      </c>
      <c r="F80" s="19"/>
      <c r="G80" s="10" t="s">
        <v>239</v>
      </c>
    </row>
    <row r="81" spans="1:7" ht="12.95" customHeight="1">
      <c r="E81" s="11">
        <v>62.69</v>
      </c>
      <c r="F81" s="19"/>
      <c r="G81" s="10" t="s">
        <v>264</v>
      </c>
    </row>
    <row r="82" spans="1:7" ht="12.95" customHeight="1">
      <c r="E82" s="11">
        <v>60</v>
      </c>
      <c r="G82" s="10" t="s">
        <v>198</v>
      </c>
    </row>
    <row r="83" spans="1:7" ht="12.95" customHeight="1"/>
    <row r="84" spans="1:7" ht="12.95" customHeight="1"/>
    <row r="85" spans="1:7" ht="12.95" customHeight="1"/>
    <row r="86" spans="1:7" ht="12.95" customHeight="1" thickBot="1"/>
    <row r="87" spans="1:7" ht="12.95" customHeight="1" thickBot="1">
      <c r="F87" s="18">
        <f>SUM(E78:E86)</f>
        <v>1505.0700000000002</v>
      </c>
    </row>
    <row r="88" spans="1:7" ht="12.95" customHeight="1" thickBot="1"/>
    <row r="89" spans="1:7" ht="12.95" customHeight="1" thickBot="1">
      <c r="A89" s="10" t="s">
        <v>52</v>
      </c>
      <c r="F89" s="18">
        <f>SUM(F87,F77,F72,F64,F59,F50,F23,F13,F8)</f>
        <v>3016.28</v>
      </c>
    </row>
    <row r="90" spans="1:7" ht="12.95" customHeight="1"/>
    <row r="91" spans="1:7" ht="12.95" customHeight="1"/>
    <row r="92" spans="1:7" ht="12.95" customHeight="1"/>
    <row r="93" spans="1:7" ht="12.95" customHeight="1"/>
    <row r="94" spans="1:7" ht="12.95" customHeight="1"/>
    <row r="95" spans="1:7" ht="12.95" customHeight="1"/>
    <row r="96" spans="1:7" ht="12.95" customHeight="1">
      <c r="F96" s="19"/>
    </row>
    <row r="97" ht="12.95" customHeight="1"/>
    <row r="98" ht="12.95" customHeight="1"/>
    <row r="99" ht="12.95" customHeight="1"/>
    <row r="100" ht="12.95" customHeight="1"/>
    <row r="101" ht="12.95" customHeight="1"/>
    <row r="102" ht="12.95" customHeight="1"/>
    <row r="103" ht="12.95" customHeight="1"/>
  </sheetData>
  <phoneticPr fontId="2" type="noConversion"/>
  <printOptions gridLines="1"/>
  <pageMargins left="0.25" right="0.26" top="0.75" bottom="0.75" header="0.3" footer="0.3"/>
  <pageSetup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63"/>
  <sheetViews>
    <sheetView workbookViewId="0">
      <selection activeCell="E59" sqref="E59"/>
    </sheetView>
  </sheetViews>
  <sheetFormatPr defaultColWidth="8.75" defaultRowHeight="12.75"/>
  <cols>
    <col min="1" max="1" width="16.5" style="10" customWidth="1"/>
    <col min="2" max="3" width="8.75" style="10"/>
    <col min="4" max="4" width="23.875" style="10" customWidth="1"/>
    <col min="5" max="5" width="7.375" style="10" customWidth="1"/>
    <col min="6" max="6" width="5.375" style="10" customWidth="1"/>
    <col min="7" max="7" width="13.5" style="10" customWidth="1"/>
    <col min="8" max="8" width="4.75" style="10" hidden="1" customWidth="1"/>
    <col min="9" max="9" width="11.875" style="10" customWidth="1"/>
    <col min="10" max="16384" width="8.75" style="10"/>
  </cols>
  <sheetData>
    <row r="1" spans="1:9">
      <c r="A1" s="234" t="s">
        <v>53</v>
      </c>
      <c r="B1" s="234"/>
      <c r="C1" s="234"/>
      <c r="D1" s="234"/>
      <c r="E1" s="234"/>
      <c r="F1" s="234"/>
      <c r="G1" s="234"/>
      <c r="I1" s="20"/>
    </row>
    <row r="2" spans="1:9">
      <c r="A2" s="234" t="s">
        <v>186</v>
      </c>
      <c r="B2" s="234"/>
      <c r="C2" s="234"/>
      <c r="D2" s="234"/>
      <c r="E2" s="234"/>
      <c r="F2" s="234"/>
      <c r="G2" s="234"/>
      <c r="I2" s="20"/>
    </row>
    <row r="3" spans="1:9">
      <c r="A3" s="1" t="s">
        <v>54</v>
      </c>
      <c r="B3" s="1"/>
      <c r="C3" s="1"/>
      <c r="D3" s="1"/>
      <c r="E3" s="2"/>
      <c r="F3" s="2"/>
      <c r="G3" s="96"/>
      <c r="I3" s="3" t="s">
        <v>55</v>
      </c>
    </row>
    <row r="4" spans="1:9">
      <c r="A4" s="4"/>
      <c r="B4" s="4" t="s">
        <v>32</v>
      </c>
      <c r="C4" s="4"/>
      <c r="D4" s="4"/>
      <c r="F4" s="21">
        <v>1</v>
      </c>
      <c r="G4" s="97">
        <v>2000</v>
      </c>
      <c r="I4" s="20">
        <f>'Income Detail'!F16</f>
        <v>1260.0999999999999</v>
      </c>
    </row>
    <row r="5" spans="1:9">
      <c r="A5" s="4"/>
      <c r="B5" s="4"/>
      <c r="C5" s="4"/>
      <c r="D5" s="4"/>
      <c r="F5" s="22"/>
      <c r="G5" s="98"/>
      <c r="H5" s="23"/>
      <c r="I5" s="20"/>
    </row>
    <row r="6" spans="1:9">
      <c r="A6" s="4"/>
      <c r="B6" s="4" t="s">
        <v>33</v>
      </c>
      <c r="C6" s="4"/>
      <c r="D6" s="4"/>
      <c r="F6" s="21">
        <v>2</v>
      </c>
      <c r="G6" s="97">
        <v>1000</v>
      </c>
      <c r="I6" s="20">
        <f>'Income Detail'!F22</f>
        <v>641.63</v>
      </c>
    </row>
    <row r="7" spans="1:9">
      <c r="A7" s="4"/>
      <c r="B7" s="4"/>
      <c r="C7" s="4"/>
      <c r="D7" s="4"/>
      <c r="G7" s="99"/>
      <c r="I7" s="20"/>
    </row>
    <row r="8" spans="1:9">
      <c r="A8" s="4"/>
      <c r="B8" s="4" t="s">
        <v>56</v>
      </c>
      <c r="C8" s="4"/>
      <c r="D8" s="4"/>
      <c r="F8" s="21">
        <v>3</v>
      </c>
      <c r="G8" s="100">
        <v>0</v>
      </c>
      <c r="I8" s="20">
        <f>'Income Detail'!F27</f>
        <v>0</v>
      </c>
    </row>
    <row r="9" spans="1:9">
      <c r="A9" s="4"/>
      <c r="B9" s="4"/>
      <c r="C9" s="4"/>
      <c r="D9" s="4"/>
      <c r="G9" s="99"/>
      <c r="I9" s="20"/>
    </row>
    <row r="10" spans="1:9">
      <c r="A10" s="4"/>
      <c r="B10" s="4" t="s">
        <v>57</v>
      </c>
      <c r="C10" s="4"/>
      <c r="D10" s="4"/>
      <c r="F10" s="21">
        <v>4</v>
      </c>
      <c r="G10" s="101">
        <v>500</v>
      </c>
      <c r="I10" s="20">
        <f>'Income Detail'!F36</f>
        <v>166.28</v>
      </c>
    </row>
    <row r="11" spans="1:9">
      <c r="A11" s="4"/>
      <c r="B11" s="4"/>
      <c r="C11" s="4"/>
      <c r="D11" s="4"/>
      <c r="G11" s="102"/>
      <c r="I11" s="20"/>
    </row>
    <row r="12" spans="1:9">
      <c r="A12" s="4"/>
      <c r="B12" s="4" t="s">
        <v>58</v>
      </c>
      <c r="C12" s="4"/>
      <c r="D12" s="4"/>
      <c r="F12" s="21">
        <v>5</v>
      </c>
      <c r="G12" s="97">
        <v>0</v>
      </c>
      <c r="I12" s="24">
        <f>'Fees Paid'!F53</f>
        <v>3.5699999999999363</v>
      </c>
    </row>
    <row r="13" spans="1:9">
      <c r="A13" s="4"/>
      <c r="B13" s="4"/>
      <c r="C13" s="4"/>
      <c r="D13" s="4"/>
      <c r="F13" s="23"/>
      <c r="G13" s="103"/>
      <c r="I13" s="24"/>
    </row>
    <row r="14" spans="1:9">
      <c r="A14" s="4"/>
      <c r="B14" s="4" t="s">
        <v>37</v>
      </c>
      <c r="C14" s="4"/>
      <c r="D14" s="4"/>
      <c r="F14" s="21">
        <v>6</v>
      </c>
      <c r="G14" s="97">
        <v>11000</v>
      </c>
      <c r="I14" s="24">
        <v>11000</v>
      </c>
    </row>
    <row r="15" spans="1:9" ht="13.5" thickBot="1">
      <c r="A15" s="4"/>
      <c r="B15" s="4"/>
      <c r="C15" s="4"/>
      <c r="D15" s="4"/>
      <c r="F15" s="23"/>
      <c r="G15" s="103"/>
      <c r="I15" s="20"/>
    </row>
    <row r="16" spans="1:9" ht="13.5" thickBot="1">
      <c r="A16" s="5"/>
      <c r="B16" s="5" t="s">
        <v>59</v>
      </c>
      <c r="C16" s="5"/>
      <c r="D16" s="5"/>
      <c r="E16" s="81" t="s">
        <v>60</v>
      </c>
      <c r="F16" s="6">
        <v>7</v>
      </c>
      <c r="G16" s="104">
        <f>SUM(G4:G12)</f>
        <v>3500</v>
      </c>
      <c r="I16" s="7">
        <f>SUM(I4:I12)</f>
        <v>2071.58</v>
      </c>
    </row>
    <row r="17" spans="1:9">
      <c r="A17" s="1" t="s">
        <v>61</v>
      </c>
      <c r="B17" s="1"/>
      <c r="C17" s="1"/>
      <c r="D17" s="1"/>
      <c r="E17" s="2"/>
      <c r="F17" s="2"/>
      <c r="G17" s="96"/>
      <c r="I17" s="20"/>
    </row>
    <row r="18" spans="1:9">
      <c r="A18" s="4"/>
      <c r="B18" s="4" t="s">
        <v>62</v>
      </c>
      <c r="C18" s="4"/>
      <c r="D18" s="4"/>
      <c r="F18" s="21">
        <v>8</v>
      </c>
      <c r="G18" s="97">
        <v>2000</v>
      </c>
      <c r="I18" s="20">
        <f>'Income Detail'!F52</f>
        <v>360.2</v>
      </c>
    </row>
    <row r="19" spans="1:9">
      <c r="A19" s="4"/>
      <c r="B19" s="4"/>
      <c r="C19" s="4"/>
      <c r="D19" s="4"/>
      <c r="G19" s="102"/>
      <c r="I19" s="20"/>
    </row>
    <row r="20" spans="1:9">
      <c r="A20" s="4"/>
      <c r="B20" s="4" t="s">
        <v>63</v>
      </c>
      <c r="C20" s="4"/>
      <c r="D20" s="4"/>
      <c r="F20" s="21">
        <v>9</v>
      </c>
      <c r="G20" s="100">
        <v>1600</v>
      </c>
      <c r="I20" s="20">
        <f>'Fees Paid'!F51</f>
        <v>1634.4</v>
      </c>
    </row>
    <row r="21" spans="1:9">
      <c r="A21" s="4"/>
      <c r="B21" s="4"/>
      <c r="C21" s="4"/>
      <c r="D21" s="4"/>
      <c r="G21" s="99"/>
      <c r="I21" s="20"/>
    </row>
    <row r="22" spans="1:9">
      <c r="A22" s="4"/>
      <c r="B22" s="4" t="s">
        <v>64</v>
      </c>
      <c r="C22" s="4"/>
      <c r="D22" s="4"/>
      <c r="F22" s="21">
        <v>10</v>
      </c>
      <c r="G22" s="100">
        <v>0</v>
      </c>
      <c r="I22" s="20">
        <f>'Income Detail'!F58</f>
        <v>0</v>
      </c>
    </row>
    <row r="23" spans="1:9">
      <c r="A23" s="4"/>
      <c r="B23" s="4"/>
      <c r="C23" s="4"/>
      <c r="D23" s="4"/>
      <c r="G23" s="99"/>
      <c r="I23" s="20"/>
    </row>
    <row r="24" spans="1:9">
      <c r="A24" s="4"/>
      <c r="B24" s="4" t="s">
        <v>82</v>
      </c>
      <c r="C24" s="4"/>
      <c r="D24" s="4"/>
      <c r="F24" s="21">
        <v>11</v>
      </c>
      <c r="G24" s="100">
        <v>1500</v>
      </c>
      <c r="I24" s="20">
        <f>'Income Detail'!F79</f>
        <v>1071</v>
      </c>
    </row>
    <row r="25" spans="1:9" ht="13.5" thickBot="1">
      <c r="A25" s="4"/>
      <c r="B25" s="4"/>
      <c r="C25" s="4"/>
      <c r="D25" s="4"/>
      <c r="G25" s="102"/>
      <c r="I25" s="20"/>
    </row>
    <row r="26" spans="1:9" ht="13.5" thickBot="1">
      <c r="A26" s="5"/>
      <c r="B26" s="5" t="s">
        <v>65</v>
      </c>
      <c r="C26" s="5"/>
      <c r="D26" s="5"/>
      <c r="E26" s="81" t="s">
        <v>60</v>
      </c>
      <c r="F26" s="6">
        <v>12</v>
      </c>
      <c r="G26" s="104">
        <f>SUM(G16:G25)</f>
        <v>8600</v>
      </c>
      <c r="I26" s="7">
        <f>SUM(I16:I25)</f>
        <v>5137.18</v>
      </c>
    </row>
    <row r="27" spans="1:9">
      <c r="A27" s="1" t="s">
        <v>66</v>
      </c>
      <c r="B27" s="1"/>
      <c r="C27" s="1"/>
      <c r="D27" s="1"/>
      <c r="E27" s="2"/>
      <c r="F27" s="2"/>
      <c r="G27" s="96"/>
      <c r="I27" s="20"/>
    </row>
    <row r="28" spans="1:9">
      <c r="A28" s="1"/>
      <c r="B28" s="4" t="s">
        <v>67</v>
      </c>
      <c r="C28" s="1"/>
      <c r="D28" s="1"/>
      <c r="E28" s="2"/>
      <c r="F28" s="21">
        <v>13</v>
      </c>
      <c r="G28" s="97">
        <v>1000</v>
      </c>
      <c r="I28" s="20">
        <f>'Expense Detail'!F8</f>
        <v>44.96</v>
      </c>
    </row>
    <row r="29" spans="1:9">
      <c r="A29" s="1"/>
      <c r="B29" s="4" t="s">
        <v>68</v>
      </c>
      <c r="C29" s="1"/>
      <c r="D29" s="1"/>
      <c r="E29" s="2"/>
      <c r="F29" s="21" t="s">
        <v>69</v>
      </c>
      <c r="G29" s="97">
        <v>300</v>
      </c>
      <c r="I29" s="20">
        <f>'Expense Detail'!F13</f>
        <v>0</v>
      </c>
    </row>
    <row r="30" spans="1:9">
      <c r="A30" s="1"/>
      <c r="B30" s="1"/>
      <c r="C30" s="1"/>
      <c r="D30" s="1"/>
      <c r="E30" s="2"/>
      <c r="F30" s="2"/>
      <c r="G30" s="96"/>
      <c r="I30" s="20"/>
    </row>
    <row r="31" spans="1:9">
      <c r="A31" s="4"/>
      <c r="B31" s="4" t="s">
        <v>70</v>
      </c>
      <c r="C31" s="4"/>
      <c r="D31" s="4"/>
      <c r="F31" s="21">
        <v>14</v>
      </c>
      <c r="G31" s="97">
        <v>1000</v>
      </c>
      <c r="I31" s="20">
        <f>'Expense Detail'!F23</f>
        <v>0</v>
      </c>
    </row>
    <row r="32" spans="1:9">
      <c r="A32" s="4"/>
      <c r="B32" s="4"/>
      <c r="C32" s="4"/>
      <c r="D32" s="4"/>
      <c r="G32" s="102"/>
      <c r="I32" s="20"/>
    </row>
    <row r="33" spans="1:10">
      <c r="A33" s="4"/>
      <c r="B33" s="4" t="s">
        <v>71</v>
      </c>
      <c r="C33" s="4"/>
      <c r="D33" s="4"/>
      <c r="F33" s="21">
        <v>15</v>
      </c>
      <c r="G33" s="97">
        <v>2000</v>
      </c>
      <c r="I33" s="20">
        <f>'Expense Detail'!F50</f>
        <v>228.25000000000003</v>
      </c>
    </row>
    <row r="34" spans="1:10">
      <c r="A34" s="4"/>
      <c r="B34" s="4" t="s">
        <v>72</v>
      </c>
      <c r="C34" s="4"/>
      <c r="D34" s="4"/>
      <c r="F34" s="21" t="s">
        <v>73</v>
      </c>
      <c r="G34" s="97">
        <v>500</v>
      </c>
      <c r="I34" s="20">
        <f>'Expense Detail'!F59</f>
        <v>0</v>
      </c>
    </row>
    <row r="35" spans="1:10">
      <c r="A35" s="4"/>
      <c r="B35" s="4"/>
      <c r="C35" s="4"/>
      <c r="D35" s="4"/>
      <c r="G35" s="102"/>
      <c r="I35" s="20"/>
    </row>
    <row r="36" spans="1:10">
      <c r="A36" s="4"/>
      <c r="B36" s="4" t="s">
        <v>74</v>
      </c>
      <c r="C36" s="4"/>
      <c r="D36" s="4"/>
      <c r="F36" s="21">
        <v>16</v>
      </c>
      <c r="G36" s="97">
        <v>500</v>
      </c>
      <c r="I36" s="20">
        <f>'Expense Detail'!F64</f>
        <v>0</v>
      </c>
    </row>
    <row r="37" spans="1:10">
      <c r="A37" s="4"/>
      <c r="B37" s="4"/>
      <c r="C37" s="4"/>
      <c r="D37" s="4"/>
      <c r="G37" s="102"/>
      <c r="I37" s="20"/>
    </row>
    <row r="38" spans="1:10">
      <c r="A38" s="4"/>
      <c r="B38" s="4" t="s">
        <v>75</v>
      </c>
      <c r="C38" s="4"/>
      <c r="D38" s="4"/>
      <c r="F38" s="21">
        <v>17</v>
      </c>
      <c r="G38" s="97">
        <v>1200</v>
      </c>
      <c r="I38" s="20">
        <f>'Expense Detail'!F72</f>
        <v>1238</v>
      </c>
    </row>
    <row r="39" spans="1:10">
      <c r="A39" s="4"/>
      <c r="B39" s="4"/>
      <c r="C39" s="4"/>
      <c r="D39" s="4"/>
      <c r="G39" s="102"/>
      <c r="I39" s="20"/>
    </row>
    <row r="40" spans="1:10">
      <c r="A40" s="4"/>
      <c r="B40" s="4" t="s">
        <v>76</v>
      </c>
      <c r="C40" s="4"/>
      <c r="D40" s="4"/>
      <c r="F40" s="21">
        <v>18</v>
      </c>
      <c r="G40" s="97">
        <v>200</v>
      </c>
      <c r="I40" s="20">
        <f>'Expense Detail'!F77</f>
        <v>0</v>
      </c>
    </row>
    <row r="41" spans="1:10">
      <c r="A41" s="4"/>
      <c r="B41" s="4"/>
      <c r="C41" s="4"/>
      <c r="D41" s="4"/>
      <c r="G41" s="102"/>
      <c r="I41" s="20"/>
    </row>
    <row r="42" spans="1:10">
      <c r="A42" s="4"/>
      <c r="B42" s="4" t="s">
        <v>77</v>
      </c>
      <c r="C42" s="4"/>
      <c r="D42" s="4"/>
      <c r="F42" s="21">
        <v>19</v>
      </c>
      <c r="G42" s="97">
        <v>2300</v>
      </c>
      <c r="I42" s="20">
        <f>'Expense Detail'!F87</f>
        <v>1505.0700000000002</v>
      </c>
    </row>
    <row r="43" spans="1:10">
      <c r="A43" s="4"/>
      <c r="B43" s="4"/>
      <c r="C43" s="4"/>
      <c r="D43" s="4"/>
      <c r="F43" s="23"/>
      <c r="G43" s="103"/>
      <c r="I43" s="20"/>
    </row>
    <row r="44" spans="1:10">
      <c r="A44" s="4"/>
      <c r="B44" s="4" t="s">
        <v>269</v>
      </c>
      <c r="C44" s="4"/>
      <c r="D44" s="4"/>
      <c r="F44" s="21">
        <v>20</v>
      </c>
      <c r="G44" s="97">
        <v>2500</v>
      </c>
      <c r="I44" s="20">
        <v>0</v>
      </c>
    </row>
    <row r="45" spans="1:10">
      <c r="A45" s="4"/>
      <c r="B45" s="4"/>
      <c r="C45" s="4"/>
      <c r="D45" s="4"/>
      <c r="F45" s="23"/>
      <c r="G45" s="103"/>
      <c r="I45" s="20"/>
    </row>
    <row r="46" spans="1:10">
      <c r="A46" s="4"/>
      <c r="B46" s="4" t="s">
        <v>277</v>
      </c>
      <c r="C46" s="4"/>
      <c r="D46" s="4"/>
      <c r="F46" s="21">
        <v>21</v>
      </c>
      <c r="G46" s="97">
        <v>1500</v>
      </c>
      <c r="I46" s="20">
        <v>0</v>
      </c>
    </row>
    <row r="47" spans="1:10">
      <c r="A47" s="4"/>
      <c r="B47" s="4"/>
      <c r="C47" s="4"/>
      <c r="D47" s="4"/>
      <c r="G47" s="102"/>
      <c r="I47" s="20"/>
    </row>
    <row r="48" spans="1:10">
      <c r="A48" s="5"/>
      <c r="B48" s="5" t="s">
        <v>270</v>
      </c>
      <c r="C48" s="5"/>
      <c r="D48" s="5"/>
      <c r="E48" s="81" t="s">
        <v>60</v>
      </c>
      <c r="F48" s="6">
        <v>22</v>
      </c>
      <c r="G48" s="104">
        <f>SUM(G28:G46)</f>
        <v>13000</v>
      </c>
      <c r="I48" s="74">
        <f>SUM(I28:I46)</f>
        <v>3016.28</v>
      </c>
      <c r="J48" s="75"/>
    </row>
    <row r="49" spans="1:10">
      <c r="A49" s="5"/>
      <c r="B49" s="5" t="s">
        <v>272</v>
      </c>
      <c r="C49" s="5"/>
      <c r="D49" s="5"/>
      <c r="E49" s="81" t="s">
        <v>60</v>
      </c>
      <c r="F49" s="6" t="s">
        <v>271</v>
      </c>
      <c r="G49" s="104">
        <f>SUM(G29,G34,G36:G42)</f>
        <v>5000</v>
      </c>
      <c r="I49" s="104">
        <f>SUM(I29,I31,I34,I36:I42)</f>
        <v>2743.07</v>
      </c>
    </row>
    <row r="50" spans="1:10">
      <c r="A50" s="1" t="s">
        <v>78</v>
      </c>
      <c r="B50" s="1"/>
      <c r="C50" s="1"/>
      <c r="D50" s="1"/>
      <c r="E50" s="2"/>
      <c r="F50" s="2"/>
      <c r="G50" s="96"/>
      <c r="I50" s="20"/>
    </row>
    <row r="51" spans="1:10">
      <c r="A51" s="4"/>
      <c r="B51" s="4" t="s">
        <v>273</v>
      </c>
      <c r="C51" s="4"/>
      <c r="D51" s="4"/>
      <c r="F51" s="21">
        <v>23</v>
      </c>
      <c r="G51" s="97">
        <f>SUM(G26,MMULT(G48,-1))</f>
        <v>-4400</v>
      </c>
      <c r="I51" s="97">
        <f>SUM(I26,MMULT(I48,-1))</f>
        <v>2120.9</v>
      </c>
    </row>
    <row r="52" spans="1:10">
      <c r="A52" s="4"/>
      <c r="B52" s="4"/>
      <c r="C52" s="4"/>
      <c r="D52" s="4"/>
      <c r="F52" s="77"/>
      <c r="G52" s="105"/>
      <c r="I52" s="105"/>
      <c r="J52" s="23"/>
    </row>
    <row r="53" spans="1:10">
      <c r="A53" s="4"/>
      <c r="B53" s="4"/>
      <c r="C53" s="4"/>
      <c r="D53" s="4"/>
      <c r="F53" s="51"/>
      <c r="G53" s="106"/>
      <c r="I53" s="76"/>
    </row>
    <row r="54" spans="1:10">
      <c r="A54" s="4"/>
      <c r="B54" s="4" t="s">
        <v>274</v>
      </c>
      <c r="C54" s="4"/>
      <c r="D54" s="4"/>
      <c r="F54" s="21">
        <v>24</v>
      </c>
      <c r="G54" s="97">
        <v>14425.14</v>
      </c>
      <c r="H54" s="97"/>
      <c r="I54" s="97">
        <f>(Activity2015!E4)+('Money Market'!D3)+('Raffle Account'!E45)</f>
        <v>16297.27</v>
      </c>
    </row>
    <row r="55" spans="1:10">
      <c r="A55" s="4"/>
      <c r="B55" s="4" t="s">
        <v>83</v>
      </c>
      <c r="C55" s="4"/>
      <c r="D55" s="4"/>
      <c r="G55" s="102"/>
      <c r="I55" s="20"/>
    </row>
    <row r="56" spans="1:10">
      <c r="A56" s="4"/>
      <c r="B56" s="4" t="s">
        <v>276</v>
      </c>
      <c r="C56" s="4"/>
      <c r="D56" s="4"/>
      <c r="F56" s="21">
        <v>25</v>
      </c>
      <c r="G56" s="97">
        <v>0</v>
      </c>
      <c r="I56" s="20"/>
    </row>
    <row r="57" spans="1:10">
      <c r="A57" s="5"/>
      <c r="B57" s="5" t="s">
        <v>275</v>
      </c>
      <c r="C57" s="5"/>
      <c r="D57" s="5"/>
      <c r="E57" s="81" t="s">
        <v>60</v>
      </c>
      <c r="F57" s="6">
        <v>26</v>
      </c>
      <c r="G57" s="104">
        <f>SUM(G51,G54,G56)</f>
        <v>10025.14</v>
      </c>
      <c r="I57" s="104">
        <f>SUM(I51,I54,I56)</f>
        <v>18418.170000000002</v>
      </c>
    </row>
    <row r="58" spans="1:10">
      <c r="A58" s="5"/>
      <c r="B58" s="5"/>
      <c r="C58" s="5"/>
      <c r="D58" s="5"/>
      <c r="E58" s="25"/>
      <c r="F58" s="80"/>
      <c r="G58" s="107"/>
      <c r="I58" s="107"/>
    </row>
    <row r="59" spans="1:10">
      <c r="F59" s="23"/>
      <c r="G59" s="79"/>
      <c r="I59" s="78"/>
    </row>
    <row r="61" spans="1:10">
      <c r="D61" s="21" t="s">
        <v>95</v>
      </c>
      <c r="E61" s="22"/>
      <c r="F61" s="22"/>
      <c r="G61" s="151">
        <f>Activity2015!E96+'Raffle Account'!E45+'Money Market'!E26</f>
        <v>17172.82</v>
      </c>
    </row>
    <row r="63" spans="1:10">
      <c r="D63" s="21" t="s">
        <v>94</v>
      </c>
      <c r="E63" s="22"/>
      <c r="F63" s="159"/>
      <c r="G63" s="160">
        <v>2287.19</v>
      </c>
    </row>
  </sheetData>
  <mergeCells count="2">
    <mergeCell ref="A1:G1"/>
    <mergeCell ref="A2:G2"/>
  </mergeCells>
  <phoneticPr fontId="2" type="noConversion"/>
  <printOptions gridLines="1"/>
  <pageMargins left="0.2" right="0.26" top="0" bottom="0.25" header="0.17" footer="0.17"/>
  <pageSetup orientation="landscape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E31"/>
  <sheetViews>
    <sheetView workbookViewId="0">
      <selection activeCell="D13" sqref="D13"/>
    </sheetView>
  </sheetViews>
  <sheetFormatPr defaultRowHeight="12.75"/>
  <cols>
    <col min="1" max="1" width="2" customWidth="1"/>
    <col min="2" max="2" width="12.375" customWidth="1"/>
    <col min="3" max="3" width="9.5" customWidth="1"/>
    <col min="4" max="4" width="48.125" customWidth="1"/>
    <col min="5" max="5" width="13.375" style="83" customWidth="1"/>
  </cols>
  <sheetData>
    <row r="1" spans="2:5" ht="15.75">
      <c r="B1" s="203" t="s">
        <v>187</v>
      </c>
      <c r="C1" s="204"/>
      <c r="D1" s="204"/>
      <c r="E1" s="205"/>
    </row>
    <row r="3" spans="2:5" ht="15">
      <c r="C3" s="206" t="s">
        <v>188</v>
      </c>
      <c r="D3" s="207"/>
      <c r="E3" s="197">
        <v>1500</v>
      </c>
    </row>
    <row r="4" spans="2:5">
      <c r="B4" s="198" t="s">
        <v>189</v>
      </c>
      <c r="C4" s="199" t="s">
        <v>190</v>
      </c>
      <c r="D4" s="198" t="s">
        <v>191</v>
      </c>
      <c r="E4" s="200" t="s">
        <v>192</v>
      </c>
    </row>
    <row r="16" spans="2:5">
      <c r="D16" t="s">
        <v>193</v>
      </c>
      <c r="E16" s="83">
        <f>SUM(E5:E15)</f>
        <v>0</v>
      </c>
    </row>
    <row r="18" spans="2:5" ht="15">
      <c r="C18" s="206" t="s">
        <v>194</v>
      </c>
      <c r="D18" s="207"/>
      <c r="E18" s="201">
        <v>2500</v>
      </c>
    </row>
    <row r="19" spans="2:5">
      <c r="B19" s="202" t="s">
        <v>195</v>
      </c>
      <c r="C19" s="199" t="s">
        <v>190</v>
      </c>
      <c r="D19" s="198" t="s">
        <v>196</v>
      </c>
      <c r="E19" s="200" t="s">
        <v>192</v>
      </c>
    </row>
    <row r="31" spans="2:5">
      <c r="D31" t="s">
        <v>193</v>
      </c>
      <c r="E31" s="83">
        <f>SUM(E20:E30)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Monthly Activity</vt:lpstr>
      <vt:lpstr>Activity2015</vt:lpstr>
      <vt:lpstr>Raffle Account</vt:lpstr>
      <vt:lpstr>Money Market</vt:lpstr>
      <vt:lpstr>Fees Paid</vt:lpstr>
      <vt:lpstr>Income Detail</vt:lpstr>
      <vt:lpstr>Expense Detail</vt:lpstr>
      <vt:lpstr>Approved Budget</vt:lpstr>
      <vt:lpstr>Reimbursements</vt:lpstr>
      <vt:lpstr>Activity2015!Print_Area</vt:lpstr>
      <vt:lpstr>'Fees Paid'!Print_Area</vt:lpstr>
      <vt:lpstr>'Monthly Activity'!Print_Area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Jackson</dc:creator>
  <cp:lastModifiedBy>Scott Jackson</cp:lastModifiedBy>
  <cp:lastPrinted>2015-01-06T20:20:06Z</cp:lastPrinted>
  <dcterms:created xsi:type="dcterms:W3CDTF">2003-10-07T21:49:32Z</dcterms:created>
  <dcterms:modified xsi:type="dcterms:W3CDTF">2015-05-05T14:29:56Z</dcterms:modified>
</cp:coreProperties>
</file>