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File Cabinet\SAR\ASRC-Archive\Group-Files\AMRG\AMRG-Admin\AMRG-Finance\"/>
    </mc:Choice>
  </mc:AlternateContent>
  <bookViews>
    <workbookView xWindow="300" yWindow="800" windowWidth="19320" windowHeight="10740" tabRatio="848" activeTab="6"/>
  </bookViews>
  <sheets>
    <sheet name="Monthly Activity" sheetId="2" r:id="rId1"/>
    <sheet name="Activity2016" sheetId="1" r:id="rId2"/>
    <sheet name="Raffle Account" sheetId="14" r:id="rId3"/>
    <sheet name="Money Market" sheetId="13" r:id="rId4"/>
    <sheet name="Fees Paid" sheetId="3" r:id="rId5"/>
    <sheet name="Income Detail" sheetId="5" r:id="rId6"/>
    <sheet name="Expense Detail" sheetId="6" r:id="rId7"/>
    <sheet name="Approved Budget" sheetId="11" r:id="rId8"/>
    <sheet name="Reimbursements" sheetId="15" r:id="rId9"/>
  </sheets>
  <definedNames>
    <definedName name="_xlnm._FilterDatabase" localSheetId="4" hidden="1">'Fees Paid'!$A$4:$F$46</definedName>
    <definedName name="_xlnm.Print_Area" localSheetId="1">Activity2016!$A$1:$E$124</definedName>
    <definedName name="_xlnm.Print_Area" localSheetId="4">'Fees Paid'!$A$1:$G$85</definedName>
    <definedName name="_xlnm.Print_Area" localSheetId="0">'Monthly Activity'!$A$1:$E$43</definedName>
  </definedNames>
  <calcPr calcId="171027"/>
</workbook>
</file>

<file path=xl/calcChain.xml><?xml version="1.0" encoding="utf-8"?>
<calcChain xmlns="http://schemas.openxmlformats.org/spreadsheetml/2006/main">
  <c r="E51" i="1" l="1"/>
  <c r="F51" i="3" l="1"/>
  <c r="F52" i="3" s="1"/>
  <c r="F53" i="3" s="1"/>
  <c r="I12" i="11" l="1"/>
  <c r="F44" i="5"/>
  <c r="E31" i="15"/>
  <c r="I44" i="11" s="1"/>
  <c r="E16" i="15"/>
  <c r="I46" i="11" s="1"/>
  <c r="D71" i="3" l="1"/>
  <c r="E35" i="14" l="1"/>
  <c r="E19" i="14"/>
  <c r="A2" i="14"/>
  <c r="E40" i="14" l="1"/>
  <c r="E45" i="14" s="1"/>
  <c r="E8" i="13"/>
  <c r="E117" i="1"/>
  <c r="F91" i="5"/>
  <c r="I24" i="11" s="1"/>
  <c r="I20" i="11"/>
  <c r="E21" i="13"/>
  <c r="A2" i="13"/>
  <c r="G49" i="11"/>
  <c r="A2" i="1"/>
  <c r="F72" i="6"/>
  <c r="I38" i="11" s="1"/>
  <c r="F50" i="6"/>
  <c r="I33" i="11" s="1"/>
  <c r="F100" i="6"/>
  <c r="I42" i="11" s="1"/>
  <c r="F83" i="6"/>
  <c r="I40" i="11" s="1"/>
  <c r="F64" i="6"/>
  <c r="I36" i="11" s="1"/>
  <c r="F59" i="6"/>
  <c r="I34" i="11" s="1"/>
  <c r="F23" i="6"/>
  <c r="I31" i="11" s="1"/>
  <c r="F13" i="6"/>
  <c r="I29" i="11" s="1"/>
  <c r="F8" i="6"/>
  <c r="I28" i="11" s="1"/>
  <c r="F58" i="5"/>
  <c r="I18" i="11" s="1"/>
  <c r="D77" i="3"/>
  <c r="A2" i="3"/>
  <c r="F42" i="5"/>
  <c r="I10" i="11" s="1"/>
  <c r="F28" i="5"/>
  <c r="I6" i="11" s="1"/>
  <c r="F64" i="5"/>
  <c r="I22" i="11" s="1"/>
  <c r="F49" i="5"/>
  <c r="F33" i="5"/>
  <c r="I8" i="11" s="1"/>
  <c r="F16" i="5"/>
  <c r="I4" i="11" s="1"/>
  <c r="E21" i="2"/>
  <c r="E38" i="2"/>
  <c r="G48" i="11"/>
  <c r="G16" i="11"/>
  <c r="G26" i="11" s="1"/>
  <c r="G51" i="11" l="1"/>
  <c r="G57" i="11" s="1"/>
  <c r="I49" i="11"/>
  <c r="E120" i="1"/>
  <c r="E124" i="1" s="1"/>
  <c r="E26" i="13"/>
  <c r="E43" i="2"/>
  <c r="I16" i="11"/>
  <c r="I48" i="11"/>
  <c r="F102" i="6"/>
  <c r="F60" i="5"/>
  <c r="F93" i="5" s="1"/>
  <c r="G61" i="11" l="1"/>
  <c r="I26" i="11"/>
  <c r="I51" i="11" s="1"/>
  <c r="I57" i="11" s="1"/>
</calcChain>
</file>

<file path=xl/sharedStrings.xml><?xml version="1.0" encoding="utf-8"?>
<sst xmlns="http://schemas.openxmlformats.org/spreadsheetml/2006/main" count="397" uniqueCount="287">
  <si>
    <t>Allegheny Mountain Rescue Group Balance Sheet</t>
  </si>
  <si>
    <t>Assets:</t>
  </si>
  <si>
    <t>Huntington Bank Main Checking Account</t>
  </si>
  <si>
    <t>Total Assets</t>
  </si>
  <si>
    <t>Liabilities:</t>
  </si>
  <si>
    <t>Total Liabilities</t>
  </si>
  <si>
    <t>Assets Less Liabilities</t>
  </si>
  <si>
    <t>Allegheny Mountain Rescue Group Main Account Activity</t>
  </si>
  <si>
    <t>Credits</t>
  </si>
  <si>
    <t>Total Credits</t>
  </si>
  <si>
    <t>Debit Date</t>
  </si>
  <si>
    <t xml:space="preserve">CK # </t>
  </si>
  <si>
    <t>Outstanding</t>
  </si>
  <si>
    <t>Total Debits</t>
  </si>
  <si>
    <t>Net Activity</t>
  </si>
  <si>
    <t>Ending Balance</t>
  </si>
  <si>
    <t xml:space="preserve">                           Money  Market  Account</t>
  </si>
  <si>
    <t>Deposits &amp; Interest</t>
  </si>
  <si>
    <t>Withdraws or Transfers</t>
  </si>
  <si>
    <t>Total in account</t>
  </si>
  <si>
    <t>Allegheny Mountain Rescue Group Fees Paid</t>
  </si>
  <si>
    <t>First Name</t>
  </si>
  <si>
    <t>Last Name</t>
  </si>
  <si>
    <t>Date</t>
  </si>
  <si>
    <t>Amt</t>
  </si>
  <si>
    <t>Notes</t>
  </si>
  <si>
    <t>Total Received from Dues</t>
  </si>
  <si>
    <t>Total Dues with contribution</t>
  </si>
  <si>
    <t>AMRG Dues Amount</t>
  </si>
  <si>
    <t>Income: To budget items</t>
  </si>
  <si>
    <t>Total</t>
  </si>
  <si>
    <t>Details of Income</t>
  </si>
  <si>
    <t>1) General Contributions</t>
  </si>
  <si>
    <t>2) Gross Receipts from Special Events</t>
  </si>
  <si>
    <t>3) Contributions from Affiates</t>
  </si>
  <si>
    <t>4) Contributions from Federated Fund Raising Org.</t>
  </si>
  <si>
    <t>5) Receipts from Excess of Bona Fide Dues</t>
  </si>
  <si>
    <t>6) In Kind Contributions</t>
  </si>
  <si>
    <t>7) Program Service Revenue</t>
  </si>
  <si>
    <t>8) Bona Fide Membership Dues and Assesments</t>
  </si>
  <si>
    <t>9) Grants and Contracts</t>
  </si>
  <si>
    <t>Expense: To budget items</t>
  </si>
  <si>
    <t>Details of  Expense</t>
  </si>
  <si>
    <t>12) Equipment Purchases</t>
  </si>
  <si>
    <t>12a) Mission Critical Equipment Purchases</t>
  </si>
  <si>
    <t>13) Program Services Expense</t>
  </si>
  <si>
    <t>14) Administrative Expenses</t>
  </si>
  <si>
    <t>14a) Mission Critical Administrative Expenses</t>
  </si>
  <si>
    <t>15) Fundraising Expenses</t>
  </si>
  <si>
    <t>16) Payments to Affiliated Organizations</t>
  </si>
  <si>
    <t>17) Other Expenses from Special Events (other than fundraising)</t>
  </si>
  <si>
    <t>18) Miscellaneous Expense</t>
  </si>
  <si>
    <t>Total Expenses for the year</t>
  </si>
  <si>
    <t>Allegheny Mountain Rescue Group</t>
  </si>
  <si>
    <t>Part I: Gross Contributions</t>
  </si>
  <si>
    <t>Actuals</t>
  </si>
  <si>
    <t>3) Contributions from Affiliates</t>
  </si>
  <si>
    <t>4) Contributions Received from Federated Fundraising Organizations</t>
  </si>
  <si>
    <t>5) Receipts from Membership Dues in Excess of Bona Fide Dues</t>
  </si>
  <si>
    <t>7) Gross Contributions (add lines 1 through 5 NOT line 6)</t>
  </si>
  <si>
    <t>a</t>
  </si>
  <si>
    <t>Part II: Other Income</t>
  </si>
  <si>
    <t>8) Program Service Revenues</t>
  </si>
  <si>
    <t>9) Bona Fide Membership Dues and Assessments</t>
  </si>
  <si>
    <t>10) Grants and Contracts</t>
  </si>
  <si>
    <t>12) Total Income (add lines 7 through 11)</t>
  </si>
  <si>
    <t>Part III: Expenses</t>
  </si>
  <si>
    <t>13) Equipment Purchases</t>
  </si>
  <si>
    <t>13a) Mission-Critical Equipment Purchases</t>
  </si>
  <si>
    <t>13a</t>
  </si>
  <si>
    <t>14) Program Services</t>
  </si>
  <si>
    <t>15) Administrative Expenses</t>
  </si>
  <si>
    <t>15a) Mission-Critical Administrative Expenses</t>
  </si>
  <si>
    <t>15a</t>
  </si>
  <si>
    <t>16) Fundraising Expenses</t>
  </si>
  <si>
    <t>17) Payments to Affiliated Organizations</t>
  </si>
  <si>
    <t>18) Other Expenses from Special Events (other than fundraising expenses)</t>
  </si>
  <si>
    <t>19) Miscellaneous Expenses</t>
  </si>
  <si>
    <t>Part IV: Net Assets</t>
  </si>
  <si>
    <t>Amount</t>
  </si>
  <si>
    <t>Desc</t>
  </si>
  <si>
    <t>10) Miscellaneous Income (Item Sales)</t>
  </si>
  <si>
    <t>11) Miscellaneous Income (Internal sale items)</t>
  </si>
  <si>
    <t xml:space="preserve">              Total of checking and money market account</t>
  </si>
  <si>
    <t>1/2 of the regular dues.</t>
  </si>
  <si>
    <t xml:space="preserve">Starting  Balance   4/20/13                                                  </t>
  </si>
  <si>
    <t>Fee</t>
  </si>
  <si>
    <t>Raffle deposit (fishing trip,On the Border night)</t>
  </si>
  <si>
    <t>Credit for check charge to regular account</t>
  </si>
  <si>
    <t>Checks shipping</t>
  </si>
  <si>
    <t>Checks printing</t>
  </si>
  <si>
    <t>Credit</t>
  </si>
  <si>
    <t>Sales Force</t>
  </si>
  <si>
    <t>* Dues received in Sept,Oct or Nov are</t>
  </si>
  <si>
    <t>Funds marked for miscellanious canine activity</t>
  </si>
  <si>
    <t>Current total of all 3 accounts</t>
  </si>
  <si>
    <t xml:space="preserve">  </t>
  </si>
  <si>
    <t>Dues Paid for 2015</t>
  </si>
  <si>
    <t>Grant or other contributions rec'd in 2015</t>
  </si>
  <si>
    <t>Total of Deposits (Not including 2015 Dues or In Kind Donations)</t>
  </si>
  <si>
    <t xml:space="preserve">TEAM REIMBURSEMENT OF CANINE MEDICAL OR PERSONAL CERTIFICATION EXPENSES </t>
  </si>
  <si>
    <t>DATE OF CERT</t>
  </si>
  <si>
    <t>DATE BOD APP</t>
  </si>
  <si>
    <t>DESCRIPITION / TEAM MEMBER</t>
  </si>
  <si>
    <t>AMOUNT PD</t>
  </si>
  <si>
    <t>TOTAL FOR THE YEAR</t>
  </si>
  <si>
    <t>CANINE MEDICAL REIMBURSEMENT YEARLY MAXIMUM</t>
  </si>
  <si>
    <t>DATE  INJURY</t>
  </si>
  <si>
    <t>DESCRIPTION / TEAM MEMBER</t>
  </si>
  <si>
    <t>Balance from 2014</t>
  </si>
  <si>
    <t>Milano's Pizza</t>
  </si>
  <si>
    <t>20) Canine Insurance Reimbursement (Max $ 2,500.00)</t>
  </si>
  <si>
    <t>22) Total Expenses (add lines 13 through 19)</t>
  </si>
  <si>
    <t>22a</t>
  </si>
  <si>
    <t>22a) Total Mission-Critical Expenses (add lines 13a, 15a, and 16 through 19)</t>
  </si>
  <si>
    <t>23) Excess or (Deficit) for the Year (subtract line 20 from line 12)</t>
  </si>
  <si>
    <t>24) Net Assets or Fund Balances at Beginning of Year</t>
  </si>
  <si>
    <t>26) Net Assets or Fund Balances at End of Year (add lines 21 through 23)</t>
  </si>
  <si>
    <t>25) Other Changes in Net assets or fund Balances (attach explanation)</t>
  </si>
  <si>
    <t>21) Education or Certification Reimbursements (Max $ 1500.00)</t>
  </si>
  <si>
    <t>Extra</t>
  </si>
  <si>
    <t>CERTIFICATION REIMBURSEMENT FUND YEARLY MAXIMUM (250.00 ea)</t>
  </si>
  <si>
    <t>Interest</t>
  </si>
  <si>
    <t>adjusted balance +.01</t>
  </si>
  <si>
    <t>Debit</t>
  </si>
  <si>
    <t xml:space="preserve">Starting  Balance   1/1/16                                                 </t>
  </si>
  <si>
    <t>MRA Dues</t>
  </si>
  <si>
    <t>David</t>
  </si>
  <si>
    <t>Barton</t>
  </si>
  <si>
    <t>CASH</t>
  </si>
  <si>
    <t>Meggy</t>
  </si>
  <si>
    <t>Bechis</t>
  </si>
  <si>
    <t>PP</t>
  </si>
  <si>
    <t>Matt</t>
  </si>
  <si>
    <t>Benson</t>
  </si>
  <si>
    <t>Sheila</t>
  </si>
  <si>
    <t>Buchanan</t>
  </si>
  <si>
    <t>Keith</t>
  </si>
  <si>
    <t>Conover</t>
  </si>
  <si>
    <t>Michelle</t>
  </si>
  <si>
    <t>Dail</t>
  </si>
  <si>
    <t>Jackie</t>
  </si>
  <si>
    <t>Harris</t>
  </si>
  <si>
    <t>Sean</t>
  </si>
  <si>
    <t>Camilla</t>
  </si>
  <si>
    <t>Hendrych</t>
  </si>
  <si>
    <t>Andy</t>
  </si>
  <si>
    <t>Hower</t>
  </si>
  <si>
    <t>Scott</t>
  </si>
  <si>
    <t>Jackson</t>
  </si>
  <si>
    <t>Mike</t>
  </si>
  <si>
    <t>Lipay</t>
  </si>
  <si>
    <t>Larry</t>
  </si>
  <si>
    <t>Luba</t>
  </si>
  <si>
    <t>Dave</t>
  </si>
  <si>
    <t>Mailki</t>
  </si>
  <si>
    <t>Ben</t>
  </si>
  <si>
    <t>McCandeless</t>
  </si>
  <si>
    <t>Powell</t>
  </si>
  <si>
    <t>McLean</t>
  </si>
  <si>
    <t>Eric</t>
  </si>
  <si>
    <t>Menendez</t>
  </si>
  <si>
    <t>Myers</t>
  </si>
  <si>
    <t>Melissa</t>
  </si>
  <si>
    <t>Parker</t>
  </si>
  <si>
    <t>Joe</t>
  </si>
  <si>
    <t>Ray</t>
  </si>
  <si>
    <t>John</t>
  </si>
  <si>
    <t>Rogowski</t>
  </si>
  <si>
    <t>Nick</t>
  </si>
  <si>
    <t>Romanello</t>
  </si>
  <si>
    <t>Chris</t>
  </si>
  <si>
    <t>Ruch</t>
  </si>
  <si>
    <t>Russ</t>
  </si>
  <si>
    <t>Sarver</t>
  </si>
  <si>
    <t>Don</t>
  </si>
  <si>
    <t>Scelza</t>
  </si>
  <si>
    <t>Shawn</t>
  </si>
  <si>
    <t>Schrag</t>
  </si>
  <si>
    <t>Brian</t>
  </si>
  <si>
    <t>Seymour</t>
  </si>
  <si>
    <t>Betty</t>
  </si>
  <si>
    <t>Thomas</t>
  </si>
  <si>
    <t>Amanda</t>
  </si>
  <si>
    <t>Zenuh</t>
  </si>
  <si>
    <t>Kim</t>
  </si>
  <si>
    <t>Background Check Fees Paid in 2016</t>
  </si>
  <si>
    <t>2016 Budget - Approved ****</t>
  </si>
  <si>
    <t>Grimm</t>
  </si>
  <si>
    <t>Ruch Family</t>
  </si>
  <si>
    <t>Mobile</t>
  </si>
  <si>
    <t>Gretchen Meyer (PR Hoodie)</t>
  </si>
  <si>
    <t>Larry Luba (AMRG Patches)</t>
  </si>
  <si>
    <t>PR Hoodie</t>
  </si>
  <si>
    <t>Larry AMRG Patches</t>
  </si>
  <si>
    <t>3M Cogent (3 backsground checks)</t>
  </si>
  <si>
    <t>3M Cogent (FBI Checks)</t>
  </si>
  <si>
    <t>Amanda Zenuh</t>
  </si>
  <si>
    <t>Cash Nick,Kim Dues, 48.00 Winterfest,Pizza 63.00</t>
  </si>
  <si>
    <t>Winterfest Moraine</t>
  </si>
  <si>
    <t>Pizza Jan</t>
  </si>
  <si>
    <t>Accessline Jan</t>
  </si>
  <si>
    <t>Fred</t>
  </si>
  <si>
    <t>Christine</t>
  </si>
  <si>
    <t>Jenn</t>
  </si>
  <si>
    <t>Petyk</t>
  </si>
  <si>
    <t>Garret</t>
  </si>
  <si>
    <t>Ransom</t>
  </si>
  <si>
    <t>Janna</t>
  </si>
  <si>
    <t>Rogers</t>
  </si>
  <si>
    <t>ASRC Dues</t>
  </si>
  <si>
    <t>MY-LOR (Team ID's)</t>
  </si>
  <si>
    <t>MY-LOR ID's</t>
  </si>
  <si>
    <t>ASRC</t>
  </si>
  <si>
    <t>MRA</t>
  </si>
  <si>
    <t>Milano's Jan</t>
  </si>
  <si>
    <t>ACH</t>
  </si>
  <si>
    <t>Milano's Feb</t>
  </si>
  <si>
    <t>Mountain Uniforms</t>
  </si>
  <si>
    <t>Dues Garret,Janna,Fred,Christine, Pizza 24.34 Team shirts 75.00</t>
  </si>
  <si>
    <t>Pizza Feb</t>
  </si>
  <si>
    <t>Team Shirts</t>
  </si>
  <si>
    <t>Amazon Smile</t>
  </si>
  <si>
    <t>Rock N Rescue</t>
  </si>
  <si>
    <t>Accessline</t>
  </si>
  <si>
    <t>Brochures prinited</t>
  </si>
  <si>
    <r>
      <rPr>
        <b/>
        <sz val="10"/>
        <rFont val="Verdana"/>
        <family val="2"/>
      </rPr>
      <t>Chris Ruch</t>
    </r>
    <r>
      <rPr>
        <sz val="10"/>
        <rFont val="Verdana"/>
        <family val="2"/>
      </rPr>
      <t xml:space="preserve"> for Banksville Express Printing (Brochures)</t>
    </r>
  </si>
  <si>
    <r>
      <t xml:space="preserve">Banksville Express Printing (Brochures) </t>
    </r>
    <r>
      <rPr>
        <b/>
        <sz val="10"/>
        <rFont val="Verdana"/>
        <family val="2"/>
      </rPr>
      <t>VOIDED</t>
    </r>
  </si>
  <si>
    <t>3M Cogent (Dail,Hower)</t>
  </si>
  <si>
    <t>Laura</t>
  </si>
  <si>
    <t>Kustaborder</t>
  </si>
  <si>
    <t>Dues Pytek,Thomas,Kustaborder, 2 Shirts 25.00,Franco Harris</t>
  </si>
  <si>
    <t>1000.00,EMS Expo 271.49,stickers 8.00</t>
  </si>
  <si>
    <t>PA Human Services</t>
  </si>
  <si>
    <t>Franco Harris</t>
  </si>
  <si>
    <t>2 Shirts</t>
  </si>
  <si>
    <t>Stickers</t>
  </si>
  <si>
    <t>EMS Expo</t>
  </si>
  <si>
    <t>Awards and More</t>
  </si>
  <si>
    <t>Awards and More (43 shirts)</t>
  </si>
  <si>
    <t>MY-LOR Inc</t>
  </si>
  <si>
    <t>Russ Sarver (for outreach letters)</t>
  </si>
  <si>
    <t>Russ Sarver (outreach letters sent)</t>
  </si>
  <si>
    <t>3M Cogent</t>
  </si>
  <si>
    <t>VOID</t>
  </si>
  <si>
    <t>Team shirts 379.00,pizza 19.00,PennHills PR 21.00,patches 6.00</t>
  </si>
  <si>
    <t>Camilla Hendrych</t>
  </si>
  <si>
    <t>UWA</t>
  </si>
  <si>
    <t>Milano's</t>
  </si>
  <si>
    <t>Pizza April</t>
  </si>
  <si>
    <t>Patches</t>
  </si>
  <si>
    <t>Penn Hills Event</t>
  </si>
  <si>
    <t>Milano's April</t>
  </si>
  <si>
    <t>Jess</t>
  </si>
  <si>
    <t>Vishner</t>
  </si>
  <si>
    <t>Daniel</t>
  </si>
  <si>
    <t>Lamont</t>
  </si>
  <si>
    <t>Kohun</t>
  </si>
  <si>
    <t>Active 911</t>
  </si>
  <si>
    <t>Paypal</t>
  </si>
  <si>
    <t>Sheila shirt 24.32,DO3 488.70,24.32 shirt,40.29 Dail Dues</t>
  </si>
  <si>
    <t>UPMC Sponsorship</t>
  </si>
  <si>
    <t>Dues Vishner Lamont 40.00,Barton,Buchanan 32.00 shirt,Pizza 13.00</t>
  </si>
  <si>
    <t>Milano's May</t>
  </si>
  <si>
    <t>Pizza May</t>
  </si>
  <si>
    <t>Team shirts</t>
  </si>
  <si>
    <t>PR shirt May</t>
  </si>
  <si>
    <t>Sheila PR shirts May</t>
  </si>
  <si>
    <t>DO3 shirts May</t>
  </si>
  <si>
    <t>Hendrych Shirt</t>
  </si>
  <si>
    <t>Mobile Dep</t>
  </si>
  <si>
    <t>Shirt Harris</t>
  </si>
  <si>
    <t>Shirt Kustaborder</t>
  </si>
  <si>
    <t>2 Shirts/ 2 Deposits 6-23-16</t>
  </si>
  <si>
    <t>Milano's July</t>
  </si>
  <si>
    <t>Ruch 500,Day giving 75.75,PR 20.00,pizza 39.00,shirt 25.00</t>
  </si>
  <si>
    <t>shirt</t>
  </si>
  <si>
    <t>PR Donation 7-8-16 deposit</t>
  </si>
  <si>
    <t>Pittsburgh Foundation</t>
  </si>
  <si>
    <t>June,July</t>
  </si>
  <si>
    <t>United Way Deposit</t>
  </si>
  <si>
    <t>Charles Leach Agency</t>
  </si>
  <si>
    <t>As of 2016-8-31</t>
  </si>
  <si>
    <t>Precious People donation</t>
  </si>
  <si>
    <t>Klimko shirt</t>
  </si>
  <si>
    <t>Donation (Hug a Tree)</t>
  </si>
  <si>
    <t>Milano's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</si>
</sst>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/d/yy;@"/>
  </numFmts>
  <fonts count="19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color indexed="9"/>
      <name val="Geneva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Wingdings 3"/>
      <family val="1"/>
      <charset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>
      <protection locked="0"/>
    </xf>
    <xf numFmtId="0" fontId="15" fillId="0" borderId="0"/>
  </cellStyleXfs>
  <cellXfs count="248">
    <xf numFmtId="0" fontId="0" fillId="0" borderId="0" xfId="0"/>
    <xf numFmtId="0" fontId="5" fillId="0" borderId="0" xfId="0" applyFont="1"/>
    <xf numFmtId="0" fontId="6" fillId="0" borderId="0" xfId="0" applyFont="1"/>
    <xf numFmtId="8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1" xfId="0" applyFont="1" applyBorder="1"/>
    <xf numFmtId="8" fontId="4" fillId="0" borderId="2" xfId="0" applyNumberFormat="1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4" fillId="0" borderId="2" xfId="0" applyNumberFormat="1" applyFont="1" applyBorder="1" applyAlignment="1">
      <alignment horizontal="left"/>
    </xf>
    <xf numFmtId="4" fontId="4" fillId="0" borderId="2" xfId="0" quotePrefix="1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8" fontId="10" fillId="0" borderId="0" xfId="0" applyNumberFormat="1" applyFont="1"/>
    <xf numFmtId="0" fontId="10" fillId="0" borderId="1" xfId="0" applyFont="1" applyBorder="1"/>
    <xf numFmtId="0" fontId="10" fillId="0" borderId="3" xfId="0" applyFont="1" applyBorder="1"/>
    <xf numFmtId="0" fontId="10" fillId="0" borderId="0" xfId="0" applyFont="1" applyBorder="1"/>
    <xf numFmtId="8" fontId="10" fillId="0" borderId="0" xfId="0" quotePrefix="1" applyNumberFormat="1" applyFont="1"/>
    <xf numFmtId="0" fontId="4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10" fillId="2" borderId="0" xfId="0" applyNumberFormat="1" applyFont="1" applyFill="1" applyBorder="1" applyAlignment="1">
      <alignment horizontal="left"/>
    </xf>
    <xf numFmtId="14" fontId="10" fillId="0" borderId="0" xfId="0" applyNumberFormat="1" applyFont="1" applyAlignment="1">
      <alignment horizontal="left"/>
    </xf>
    <xf numFmtId="14" fontId="10" fillId="0" borderId="0" xfId="0" applyNumberFormat="1" applyFont="1"/>
    <xf numFmtId="164" fontId="10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10" fillId="3" borderId="0" xfId="0" applyNumberFormat="1" applyFont="1" applyFill="1"/>
    <xf numFmtId="164" fontId="10" fillId="4" borderId="0" xfId="0" applyNumberFormat="1" applyFont="1" applyFill="1"/>
    <xf numFmtId="164" fontId="10" fillId="0" borderId="0" xfId="0" applyNumberFormat="1" applyFont="1"/>
    <xf numFmtId="165" fontId="4" fillId="0" borderId="4" xfId="0" applyNumberFormat="1" applyFont="1" applyBorder="1" applyAlignment="1">
      <alignment horizontal="left"/>
    </xf>
    <xf numFmtId="0" fontId="4" fillId="0" borderId="4" xfId="0" applyFont="1" applyBorder="1"/>
    <xf numFmtId="0" fontId="10" fillId="0" borderId="5" xfId="0" applyFont="1" applyBorder="1" applyAlignment="1">
      <alignment horizontal="left"/>
    </xf>
    <xf numFmtId="0" fontId="10" fillId="0" borderId="5" xfId="0" applyFont="1" applyBorder="1"/>
    <xf numFmtId="0" fontId="10" fillId="0" borderId="0" xfId="0" applyFont="1" applyAlignment="1" applyProtection="1">
      <alignment horizontal="center"/>
      <protection locked="0"/>
    </xf>
    <xf numFmtId="0" fontId="10" fillId="0" borderId="0" xfId="2" applyFont="1" applyAlignment="1">
      <alignment horizontal="right"/>
      <protection locked="0"/>
    </xf>
    <xf numFmtId="0" fontId="10" fillId="0" borderId="0" xfId="2" applyFont="1">
      <protection locked="0"/>
    </xf>
    <xf numFmtId="164" fontId="10" fillId="0" borderId="0" xfId="0" applyNumberFormat="1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0" fillId="0" borderId="4" xfId="2" applyFont="1" applyBorder="1" applyAlignment="1">
      <alignment horizontal="right"/>
      <protection locked="0"/>
    </xf>
    <xf numFmtId="164" fontId="10" fillId="0" borderId="4" xfId="0" applyNumberFormat="1" applyFont="1" applyBorder="1" applyProtection="1">
      <protection locked="0"/>
    </xf>
    <xf numFmtId="0" fontId="10" fillId="0" borderId="4" xfId="0" applyFont="1" applyBorder="1"/>
    <xf numFmtId="0" fontId="4" fillId="0" borderId="0" xfId="0" applyFont="1" applyBorder="1" applyAlignment="1" applyProtection="1">
      <alignment horizontal="center"/>
      <protection locked="0"/>
    </xf>
    <xf numFmtId="0" fontId="10" fillId="0" borderId="0" xfId="2" applyFont="1" applyBorder="1" applyAlignment="1">
      <alignment horizontal="right"/>
      <protection locked="0"/>
    </xf>
    <xf numFmtId="164" fontId="10" fillId="0" borderId="0" xfId="0" applyNumberFormat="1" applyFont="1" applyBorder="1" applyProtection="1">
      <protection locked="0"/>
    </xf>
    <xf numFmtId="14" fontId="10" fillId="0" borderId="0" xfId="0" applyNumberFormat="1" applyFont="1" applyAlignment="1" applyProtection="1">
      <alignment horizontal="center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2" applyFont="1" applyAlignment="1">
      <alignment horizontal="left"/>
      <protection locked="0"/>
    </xf>
    <xf numFmtId="166" fontId="10" fillId="0" borderId="0" xfId="0" applyNumberFormat="1" applyFont="1" applyBorder="1" applyAlignment="1" applyProtection="1">
      <alignment horizontal="center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0" fontId="10" fillId="0" borderId="0" xfId="2" applyFont="1" applyBorder="1" applyAlignment="1">
      <alignment horizontal="lef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right"/>
      <protection locked="0"/>
    </xf>
    <xf numFmtId="164" fontId="10" fillId="0" borderId="6" xfId="0" applyNumberFormat="1" applyFont="1" applyBorder="1" applyProtection="1">
      <protection locked="0"/>
    </xf>
    <xf numFmtId="0" fontId="10" fillId="0" borderId="6" xfId="0" applyFont="1" applyBorder="1"/>
    <xf numFmtId="164" fontId="9" fillId="0" borderId="0" xfId="2" applyNumberFormat="1" applyFont="1" applyAlignment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0" borderId="4" xfId="2" applyFont="1" applyBorder="1" applyAlignment="1">
      <alignment horizontal="left"/>
      <protection locked="0"/>
    </xf>
    <xf numFmtId="0" fontId="10" fillId="0" borderId="0" xfId="2" applyFont="1" applyAlignment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0" fillId="0" borderId="6" xfId="2" applyFont="1" applyBorder="1" applyAlignment="1">
      <alignment horizontal="left"/>
      <protection locked="0"/>
    </xf>
    <xf numFmtId="8" fontId="4" fillId="0" borderId="3" xfId="0" applyNumberFormat="1" applyFont="1" applyBorder="1"/>
    <xf numFmtId="0" fontId="10" fillId="0" borderId="7" xfId="0" applyFont="1" applyBorder="1"/>
    <xf numFmtId="8" fontId="10" fillId="0" borderId="4" xfId="0" applyNumberFormat="1" applyFont="1" applyBorder="1"/>
    <xf numFmtId="0" fontId="10" fillId="0" borderId="8" xfId="0" applyFont="1" applyBorder="1"/>
    <xf numFmtId="8" fontId="10" fillId="0" borderId="0" xfId="0" applyNumberFormat="1" applyFont="1" applyBorder="1"/>
    <xf numFmtId="44" fontId="10" fillId="0" borderId="0" xfId="0" applyNumberFormat="1" applyFont="1" applyBorder="1"/>
    <xf numFmtId="0" fontId="4" fillId="0" borderId="8" xfId="0" applyFont="1" applyBorder="1"/>
    <xf numFmtId="0" fontId="12" fillId="0" borderId="0" xfId="0" applyFont="1"/>
    <xf numFmtId="0" fontId="4" fillId="0" borderId="0" xfId="2" applyFont="1" applyBorder="1" applyAlignment="1">
      <alignment horizontal="right"/>
      <protection locked="0"/>
    </xf>
    <xf numFmtId="164" fontId="0" fillId="0" borderId="0" xfId="0" applyNumberFormat="1"/>
    <xf numFmtId="0" fontId="10" fillId="0" borderId="0" xfId="2" applyFont="1" applyBorder="1" applyAlignment="1">
      <alignment horizontal="center"/>
      <protection locked="0"/>
    </xf>
    <xf numFmtId="164" fontId="13" fillId="0" borderId="4" xfId="0" applyNumberFormat="1" applyFont="1" applyBorder="1" applyProtection="1">
      <protection locked="0"/>
    </xf>
    <xf numFmtId="164" fontId="13" fillId="0" borderId="0" xfId="0" applyNumberFormat="1" applyFont="1" applyBorder="1" applyProtection="1">
      <protection locked="0"/>
    </xf>
    <xf numFmtId="164" fontId="13" fillId="0" borderId="0" xfId="0" applyNumberFormat="1" applyFont="1" applyProtection="1">
      <protection locked="0"/>
    </xf>
    <xf numFmtId="164" fontId="13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6" fontId="10" fillId="0" borderId="0" xfId="2" applyNumberFormat="1" applyFont="1" applyAlignment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center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14" fontId="4" fillId="0" borderId="4" xfId="2" applyNumberFormat="1" applyFont="1" applyBorder="1" applyAlignment="1">
      <alignment horizontal="left"/>
      <protection locked="0"/>
    </xf>
    <xf numFmtId="14" fontId="10" fillId="0" borderId="0" xfId="2" applyNumberFormat="1" applyFont="1" applyBorder="1" applyAlignment="1">
      <alignment horizontal="left"/>
      <protection locked="0"/>
    </xf>
    <xf numFmtId="44" fontId="6" fillId="0" borderId="0" xfId="1" applyNumberFormat="1" applyFont="1"/>
    <xf numFmtId="44" fontId="10" fillId="0" borderId="9" xfId="1" applyNumberFormat="1" applyFont="1" applyBorder="1"/>
    <xf numFmtId="44" fontId="10" fillId="0" borderId="3" xfId="1" applyNumberFormat="1" applyFont="1" applyBorder="1"/>
    <xf numFmtId="44" fontId="10" fillId="0" borderId="0" xfId="1" applyNumberFormat="1" applyFont="1" applyFill="1"/>
    <xf numFmtId="44" fontId="10" fillId="0" borderId="9" xfId="1" applyNumberFormat="1" applyFont="1" applyFill="1" applyBorder="1"/>
    <xf numFmtId="44" fontId="10" fillId="0" borderId="9" xfId="1" applyNumberFormat="1" applyFont="1" applyFill="1" applyBorder="1" applyAlignment="1">
      <alignment horizontal="right"/>
    </xf>
    <xf numFmtId="44" fontId="10" fillId="0" borderId="0" xfId="1" applyNumberFormat="1" applyFont="1"/>
    <xf numFmtId="44" fontId="10" fillId="0" borderId="0" xfId="1" applyNumberFormat="1" applyFont="1" applyBorder="1"/>
    <xf numFmtId="44" fontId="4" fillId="0" borderId="9" xfId="1" applyNumberFormat="1" applyFont="1" applyBorder="1"/>
    <xf numFmtId="44" fontId="10" fillId="0" borderId="8" xfId="1" applyNumberFormat="1" applyFont="1" applyBorder="1"/>
    <xf numFmtId="44" fontId="10" fillId="0" borderId="4" xfId="1" applyNumberFormat="1" applyFont="1" applyBorder="1"/>
    <xf numFmtId="44" fontId="4" fillId="0" borderId="8" xfId="1" applyNumberFormat="1" applyFont="1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14" fontId="0" fillId="0" borderId="0" xfId="0" applyNumberFormat="1"/>
    <xf numFmtId="0" fontId="14" fillId="0" borderId="0" xfId="0" applyFont="1"/>
    <xf numFmtId="0" fontId="14" fillId="0" borderId="11" xfId="0" applyFont="1" applyBorder="1"/>
    <xf numFmtId="164" fontId="0" fillId="0" borderId="11" xfId="0" applyNumberFormat="1" applyBorder="1"/>
    <xf numFmtId="0" fontId="0" fillId="0" borderId="0" xfId="0" applyBorder="1"/>
    <xf numFmtId="0" fontId="14" fillId="0" borderId="0" xfId="0" applyFont="1" applyBorder="1"/>
    <xf numFmtId="164" fontId="0" fillId="0" borderId="0" xfId="0" applyNumberFormat="1" applyBorder="1"/>
    <xf numFmtId="16" fontId="0" fillId="0" borderId="0" xfId="0" applyNumberFormat="1"/>
    <xf numFmtId="166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166" fontId="10" fillId="0" borderId="0" xfId="2" applyNumberFormat="1" applyFont="1" applyAlignment="1">
      <alignment horizontal="left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6" xfId="0" applyNumberFormat="1" applyFont="1" applyBorder="1" applyAlignment="1" applyProtection="1">
      <alignment horizontal="right"/>
      <protection locked="0"/>
    </xf>
    <xf numFmtId="164" fontId="10" fillId="4" borderId="12" xfId="3" applyNumberFormat="1" applyFont="1" applyFill="1" applyBorder="1" applyAlignment="1">
      <alignment horizontal="center"/>
    </xf>
    <xf numFmtId="0" fontId="10" fillId="0" borderId="0" xfId="3" applyFont="1" applyAlignment="1">
      <alignment horizontal="left"/>
    </xf>
    <xf numFmtId="14" fontId="10" fillId="0" borderId="0" xfId="3" applyNumberFormat="1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14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 wrapText="1"/>
    </xf>
    <xf numFmtId="0" fontId="10" fillId="0" borderId="0" xfId="3" applyFont="1" applyFill="1" applyAlignment="1">
      <alignment horizontal="left"/>
    </xf>
    <xf numFmtId="164" fontId="10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9" fillId="0" borderId="0" xfId="2" applyNumberFormat="1" applyFont="1" applyAlignment="1">
      <alignment horizontal="center" wrapText="1"/>
      <protection locked="0"/>
    </xf>
    <xf numFmtId="0" fontId="10" fillId="0" borderId="0" xfId="0" applyFont="1" applyAlignment="1">
      <alignment horizontal="center"/>
    </xf>
    <xf numFmtId="0" fontId="0" fillId="0" borderId="0" xfId="0" applyFill="1"/>
    <xf numFmtId="0" fontId="10" fillId="5" borderId="0" xfId="0" applyFont="1" applyFill="1" applyAlignment="1">
      <alignment horizontal="left"/>
    </xf>
    <xf numFmtId="14" fontId="10" fillId="5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164" fontId="10" fillId="0" borderId="9" xfId="0" applyNumberFormat="1" applyFont="1" applyBorder="1"/>
    <xf numFmtId="14" fontId="4" fillId="0" borderId="4" xfId="0" applyNumberFormat="1" applyFont="1" applyBorder="1" applyAlignment="1" applyProtection="1">
      <alignment horizontal="center"/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10" fillId="0" borderId="0" xfId="2" applyNumberFormat="1" applyFont="1" applyAlignment="1">
      <alignment horizontal="left"/>
      <protection locked="0"/>
    </xf>
    <xf numFmtId="14" fontId="4" fillId="0" borderId="6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 applyProtection="1">
      <alignment horizontal="left"/>
      <protection locked="0"/>
    </xf>
    <xf numFmtId="0" fontId="10" fillId="0" borderId="9" xfId="0" applyFont="1" applyBorder="1"/>
    <xf numFmtId="8" fontId="10" fillId="0" borderId="12" xfId="0" applyNumberFormat="1" applyFont="1" applyBorder="1"/>
    <xf numFmtId="164" fontId="10" fillId="0" borderId="0" xfId="0" applyNumberFormat="1" applyFont="1" applyAlignment="1">
      <alignment horizontal="center"/>
    </xf>
    <xf numFmtId="14" fontId="4" fillId="0" borderId="4" xfId="2" applyNumberFormat="1" applyFont="1" applyBorder="1" applyAlignment="1">
      <protection locked="0"/>
    </xf>
    <xf numFmtId="14" fontId="10" fillId="0" borderId="0" xfId="2" applyNumberFormat="1" applyFont="1" applyBorder="1" applyAlignment="1">
      <protection locked="0"/>
    </xf>
    <xf numFmtId="0" fontId="10" fillId="0" borderId="0" xfId="2" applyFont="1" applyAlignment="1">
      <protection locked="0"/>
    </xf>
    <xf numFmtId="0" fontId="10" fillId="0" borderId="4" xfId="2" applyFont="1" applyBorder="1" applyAlignment="1">
      <protection locked="0"/>
    </xf>
    <xf numFmtId="0" fontId="10" fillId="0" borderId="0" xfId="2" applyFont="1" applyBorder="1" applyAlignment="1">
      <protection locked="0"/>
    </xf>
    <xf numFmtId="0" fontId="10" fillId="0" borderId="6" xfId="2" applyFont="1" applyBorder="1" applyAlignment="1">
      <protection locked="0"/>
    </xf>
    <xf numFmtId="164" fontId="9" fillId="0" borderId="0" xfId="0" applyNumberFormat="1" applyFont="1" applyAlignment="1"/>
    <xf numFmtId="164" fontId="10" fillId="0" borderId="0" xfId="0" applyNumberFormat="1" applyFont="1" applyAlignment="1" applyProtection="1">
      <protection locked="0"/>
    </xf>
    <xf numFmtId="164" fontId="1" fillId="0" borderId="0" xfId="0" applyNumberFormat="1" applyFont="1" applyAlignment="1" applyProtection="1">
      <protection locked="0"/>
    </xf>
    <xf numFmtId="164" fontId="1" fillId="0" borderId="0" xfId="0" applyNumberFormat="1" applyFont="1" applyAlignment="1"/>
    <xf numFmtId="164" fontId="10" fillId="0" borderId="4" xfId="0" applyNumberFormat="1" applyFont="1" applyBorder="1" applyAlignment="1" applyProtection="1">
      <protection locked="0"/>
    </xf>
    <xf numFmtId="164" fontId="10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/>
    <xf numFmtId="164" fontId="10" fillId="0" borderId="6" xfId="0" applyNumberFormat="1" applyFont="1" applyBorder="1" applyAlignment="1" applyProtection="1">
      <protection locked="0"/>
    </xf>
    <xf numFmtId="164" fontId="10" fillId="0" borderId="0" xfId="0" applyNumberFormat="1" applyFont="1" applyAlignment="1">
      <alignment horizontal="center"/>
    </xf>
    <xf numFmtId="0" fontId="10" fillId="0" borderId="0" xfId="2" applyFont="1" applyFill="1" applyAlignment="1">
      <alignment horizontal="left"/>
      <protection locked="0"/>
    </xf>
    <xf numFmtId="164" fontId="1" fillId="0" borderId="0" xfId="0" applyNumberFormat="1" applyFont="1" applyBorder="1" applyProtection="1">
      <protection locked="0"/>
    </xf>
    <xf numFmtId="164" fontId="13" fillId="0" borderId="0" xfId="0" applyNumberFormat="1" applyFont="1" applyFill="1" applyBorder="1" applyProtection="1">
      <protection locked="0"/>
    </xf>
    <xf numFmtId="164" fontId="10" fillId="0" borderId="0" xfId="0" applyNumberFormat="1" applyFont="1" applyFill="1"/>
    <xf numFmtId="166" fontId="10" fillId="0" borderId="5" xfId="2" applyNumberFormat="1" applyFont="1" applyBorder="1" applyAlignment="1">
      <alignment horizontal="center"/>
      <protection locked="0"/>
    </xf>
    <xf numFmtId="0" fontId="10" fillId="0" borderId="5" xfId="2" applyFont="1" applyBorder="1" applyAlignment="1">
      <protection locked="0"/>
    </xf>
    <xf numFmtId="164" fontId="1" fillId="0" borderId="5" xfId="0" applyNumberFormat="1" applyFont="1" applyBorder="1" applyAlignment="1">
      <alignment horizontal="right"/>
    </xf>
    <xf numFmtId="0" fontId="4" fillId="0" borderId="5" xfId="0" applyFont="1" applyBorder="1" applyAlignment="1" applyProtection="1">
      <alignment horizontal="center"/>
      <protection locked="0"/>
    </xf>
    <xf numFmtId="164" fontId="13" fillId="0" borderId="5" xfId="0" applyNumberFormat="1" applyFont="1" applyBorder="1" applyProtection="1">
      <protection locked="0"/>
    </xf>
    <xf numFmtId="164" fontId="16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8" fillId="0" borderId="3" xfId="0" applyFont="1" applyBorder="1"/>
    <xf numFmtId="164" fontId="0" fillId="0" borderId="9" xfId="0" applyNumberFormat="1" applyBorder="1" applyAlignment="1">
      <alignment horizontal="center"/>
    </xf>
    <xf numFmtId="164" fontId="16" fillId="0" borderId="12" xfId="0" applyNumberFormat="1" applyFont="1" applyBorder="1"/>
    <xf numFmtId="0" fontId="0" fillId="0" borderId="12" xfId="0" applyBorder="1"/>
    <xf numFmtId="0" fontId="17" fillId="6" borderId="0" xfId="0" applyFont="1" applyFill="1"/>
    <xf numFmtId="0" fontId="0" fillId="6" borderId="0" xfId="0" applyFill="1"/>
    <xf numFmtId="164" fontId="0" fillId="6" borderId="0" xfId="0" applyNumberFormat="1" applyFill="1"/>
    <xf numFmtId="0" fontId="16" fillId="6" borderId="13" xfId="0" applyFont="1" applyFill="1" applyBorder="1"/>
    <xf numFmtId="0" fontId="0" fillId="6" borderId="14" xfId="0" applyFill="1" applyBorder="1"/>
    <xf numFmtId="164" fontId="10" fillId="4" borderId="12" xfId="0" applyNumberFormat="1" applyFont="1" applyFill="1" applyBorder="1" applyAlignment="1">
      <alignment horizontal="center"/>
    </xf>
    <xf numFmtId="164" fontId="10" fillId="4" borderId="0" xfId="3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0" fillId="0" borderId="0" xfId="0" applyNumberFormat="1"/>
    <xf numFmtId="49" fontId="10" fillId="0" borderId="0" xfId="3" applyNumberFormat="1" applyFont="1" applyFill="1" applyAlignment="1">
      <alignment horizontal="left"/>
    </xf>
    <xf numFmtId="49" fontId="10" fillId="0" borderId="0" xfId="3" applyNumberFormat="1" applyFont="1" applyBorder="1" applyAlignment="1">
      <alignment horizontal="left"/>
    </xf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2" applyNumberFormat="1" applyFont="1" applyAlignment="1">
      <alignment horizontal="center" wrapText="1"/>
      <protection locked="0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4">
    <cellStyle name="Currency 2" xfId="1"/>
    <cellStyle name="Default" xfId="2"/>
    <cellStyle name="Normal" xfId="0" builtinId="0"/>
    <cellStyle name="Normal_Sheet1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4"/>
  <sheetViews>
    <sheetView topLeftCell="A7" workbookViewId="0">
      <selection activeCell="A23" sqref="A23:D23"/>
    </sheetView>
  </sheetViews>
  <sheetFormatPr defaultColWidth="10.765625" defaultRowHeight="12.5"/>
  <cols>
    <col min="1" max="1" width="10.61328125" style="46" customWidth="1"/>
    <col min="2" max="2" width="10.3828125" style="69" customWidth="1"/>
    <col min="3" max="3" width="54" style="57" customWidth="1"/>
    <col min="4" max="4" width="10.23046875" style="164" customWidth="1"/>
    <col min="5" max="5" width="10.84375" style="47" customWidth="1"/>
    <col min="6" max="16384" width="10.765625" style="10"/>
  </cols>
  <sheetData>
    <row r="1" spans="1:5" ht="18" customHeight="1">
      <c r="A1" s="240" t="s">
        <v>0</v>
      </c>
      <c r="B1" s="240"/>
      <c r="C1" s="241"/>
      <c r="D1" s="241"/>
      <c r="E1" s="241"/>
    </row>
    <row r="2" spans="1:5" ht="18" customHeight="1">
      <c r="A2" s="240" t="s">
        <v>282</v>
      </c>
      <c r="B2" s="240"/>
      <c r="C2" s="241"/>
      <c r="D2" s="241"/>
      <c r="E2" s="241"/>
    </row>
    <row r="3" spans="1:5" ht="15.5">
      <c r="A3" s="65"/>
      <c r="B3" s="141"/>
      <c r="C3" s="13"/>
      <c r="D3" s="163"/>
      <c r="E3" s="120"/>
    </row>
    <row r="4" spans="1:5" ht="15.5">
      <c r="A4" s="65"/>
      <c r="B4" s="141"/>
      <c r="C4" s="13"/>
      <c r="D4" s="163"/>
      <c r="E4" s="120"/>
    </row>
    <row r="5" spans="1:5" ht="15.5">
      <c r="A5" s="65"/>
      <c r="B5" s="141"/>
      <c r="C5" s="13"/>
      <c r="D5" s="163"/>
      <c r="E5" s="120"/>
    </row>
    <row r="6" spans="1:5">
      <c r="A6" s="57"/>
    </row>
    <row r="7" spans="1:5" ht="13">
      <c r="A7" s="66" t="s">
        <v>1</v>
      </c>
      <c r="B7" s="88"/>
    </row>
    <row r="8" spans="1:5" ht="13.5">
      <c r="A8" s="57" t="s">
        <v>2</v>
      </c>
      <c r="D8" s="165">
        <v>6788.81</v>
      </c>
    </row>
    <row r="9" spans="1:5" ht="13.5">
      <c r="A9" s="55">
        <v>41126</v>
      </c>
      <c r="B9" s="119" t="s">
        <v>190</v>
      </c>
      <c r="C9" s="108" t="s">
        <v>283</v>
      </c>
      <c r="D9" s="165">
        <v>100</v>
      </c>
    </row>
    <row r="10" spans="1:5" ht="13.5">
      <c r="A10" s="55">
        <v>41135</v>
      </c>
      <c r="B10" s="119" t="s">
        <v>216</v>
      </c>
      <c r="C10" s="108" t="s">
        <v>222</v>
      </c>
      <c r="D10" s="166">
        <v>11.27</v>
      </c>
    </row>
    <row r="11" spans="1:5" ht="13.5">
      <c r="A11" s="55">
        <v>41126</v>
      </c>
      <c r="B11" s="119" t="s">
        <v>190</v>
      </c>
      <c r="C11" s="159" t="s">
        <v>284</v>
      </c>
      <c r="D11" s="125">
        <v>25</v>
      </c>
    </row>
    <row r="12" spans="1:5" ht="13.5">
      <c r="A12" s="55"/>
      <c r="B12" s="119"/>
      <c r="C12" s="172"/>
      <c r="D12" s="125"/>
    </row>
    <row r="13" spans="1:5" ht="13.5">
      <c r="A13" s="55"/>
      <c r="B13" s="119"/>
      <c r="C13" s="108"/>
      <c r="D13" s="166"/>
    </row>
    <row r="14" spans="1:5" ht="13.5">
      <c r="A14" s="55"/>
      <c r="B14" s="119"/>
      <c r="C14" s="108"/>
      <c r="D14" s="166"/>
    </row>
    <row r="15" spans="1:5" ht="13.5">
      <c r="A15" s="55"/>
      <c r="B15" s="119"/>
      <c r="C15" s="108"/>
      <c r="D15" s="166"/>
    </row>
    <row r="16" spans="1:5" ht="13.5">
      <c r="A16" s="55"/>
      <c r="B16" s="119"/>
      <c r="C16" s="108"/>
      <c r="D16" s="166"/>
    </row>
    <row r="17" spans="1:5" ht="13.5">
      <c r="A17" s="55"/>
      <c r="B17" s="119"/>
      <c r="C17" s="108"/>
      <c r="D17" s="166"/>
    </row>
    <row r="18" spans="1:5" ht="13.5">
      <c r="A18" s="55"/>
      <c r="B18" s="119"/>
      <c r="C18" s="108"/>
      <c r="D18" s="166"/>
    </row>
    <row r="19" spans="1:5" ht="13.5">
      <c r="A19" s="55"/>
      <c r="B19" s="89"/>
      <c r="D19" s="166"/>
    </row>
    <row r="20" spans="1:5" ht="13.5">
      <c r="A20" s="55"/>
      <c r="B20" s="89"/>
      <c r="D20" s="166"/>
    </row>
    <row r="21" spans="1:5" s="51" customFormat="1" ht="13">
      <c r="A21" s="67" t="s">
        <v>3</v>
      </c>
      <c r="B21" s="48"/>
      <c r="C21" s="68"/>
      <c r="D21" s="167"/>
      <c r="E21" s="50">
        <f>SUM(D8:D20)</f>
        <v>6925.0800000000008</v>
      </c>
    </row>
    <row r="22" spans="1:5" s="23" customFormat="1" ht="13">
      <c r="A22" s="66" t="s">
        <v>4</v>
      </c>
      <c r="B22" s="52"/>
      <c r="C22" s="60"/>
      <c r="D22" s="168"/>
      <c r="E22" s="54"/>
    </row>
    <row r="23" spans="1:5" s="23" customFormat="1" ht="13.5">
      <c r="A23" s="59">
        <v>41123</v>
      </c>
      <c r="B23" s="238" t="s">
        <v>124</v>
      </c>
      <c r="C23" s="139" t="s">
        <v>110</v>
      </c>
      <c r="D23" s="169">
        <v>61.51</v>
      </c>
      <c r="E23" s="54"/>
    </row>
    <row r="24" spans="1:5" ht="13.5">
      <c r="A24" s="59"/>
      <c r="B24" s="197"/>
      <c r="C24" s="139"/>
      <c r="D24" s="165"/>
    </row>
    <row r="25" spans="1:5" ht="13.5">
      <c r="A25" s="59"/>
      <c r="B25" s="198"/>
      <c r="C25" s="139"/>
      <c r="D25" s="165"/>
    </row>
    <row r="26" spans="1:5" ht="13.5">
      <c r="A26" s="59"/>
      <c r="B26" s="227"/>
      <c r="C26" s="139"/>
      <c r="D26" s="165"/>
    </row>
    <row r="27" spans="1:5" ht="13.5">
      <c r="A27" s="59"/>
      <c r="B27" s="227"/>
      <c r="C27" s="139"/>
      <c r="D27" s="165"/>
    </row>
    <row r="28" spans="1:5" ht="13.5">
      <c r="A28" s="59"/>
      <c r="B28" s="142"/>
      <c r="C28" s="139"/>
      <c r="D28" s="169"/>
    </row>
    <row r="29" spans="1:5" ht="13.5">
      <c r="A29" s="59"/>
      <c r="B29" s="142"/>
      <c r="C29" s="139"/>
      <c r="D29" s="165"/>
    </row>
    <row r="30" spans="1:5" ht="13.5">
      <c r="A30" s="59"/>
      <c r="B30" s="142"/>
      <c r="C30" s="139"/>
      <c r="D30" s="165"/>
    </row>
    <row r="31" spans="1:5" ht="13.5">
      <c r="A31" s="59"/>
      <c r="B31" s="142"/>
      <c r="C31" s="139"/>
      <c r="D31" s="165"/>
    </row>
    <row r="32" spans="1:5" ht="13.5">
      <c r="A32" s="59"/>
      <c r="B32" s="142"/>
      <c r="C32" s="139"/>
      <c r="D32" s="165"/>
    </row>
    <row r="33" spans="1:5" ht="13.5">
      <c r="A33" s="59"/>
      <c r="B33" s="209"/>
      <c r="C33" s="139"/>
      <c r="D33" s="165"/>
    </row>
    <row r="34" spans="1:5" ht="13.5">
      <c r="A34" s="59"/>
      <c r="B34" s="209"/>
      <c r="C34" s="139"/>
      <c r="D34" s="165"/>
    </row>
    <row r="35" spans="1:5" ht="13.5">
      <c r="A35" s="59"/>
      <c r="B35" s="209"/>
      <c r="C35" s="139"/>
      <c r="D35" s="165"/>
    </row>
    <row r="36" spans="1:5" ht="13.5">
      <c r="A36" s="59"/>
      <c r="B36" s="142"/>
      <c r="C36" s="139"/>
      <c r="D36" s="165"/>
    </row>
    <row r="37" spans="1:5" ht="13.5">
      <c r="A37" s="59"/>
      <c r="B37" s="83"/>
      <c r="C37" s="139"/>
      <c r="D37" s="165"/>
    </row>
    <row r="38" spans="1:5" s="51" customFormat="1" ht="13">
      <c r="A38" s="67" t="s">
        <v>5</v>
      </c>
      <c r="B38" s="69"/>
      <c r="C38" s="68"/>
      <c r="D38" s="167"/>
      <c r="E38" s="50">
        <f>SUM(D22:D37)</f>
        <v>61.51</v>
      </c>
    </row>
    <row r="39" spans="1:5" s="23" customFormat="1" ht="13">
      <c r="A39" s="70"/>
      <c r="B39" s="90"/>
      <c r="C39" s="60"/>
      <c r="D39" s="168"/>
      <c r="E39" s="54"/>
    </row>
    <row r="40" spans="1:5" s="23" customFormat="1" ht="13">
      <c r="A40" s="70"/>
      <c r="B40" s="52"/>
      <c r="C40" s="60"/>
      <c r="D40" s="168"/>
      <c r="E40" s="54"/>
    </row>
    <row r="41" spans="1:5" ht="13">
      <c r="A41" s="57"/>
      <c r="B41" s="52"/>
    </row>
    <row r="42" spans="1:5" ht="13">
      <c r="A42" s="57"/>
      <c r="B42" s="52"/>
    </row>
    <row r="43" spans="1:5" s="64" customFormat="1" ht="13.5" thickBot="1">
      <c r="A43" s="71" t="s">
        <v>6</v>
      </c>
      <c r="B43" s="91"/>
      <c r="C43" s="72"/>
      <c r="D43" s="170"/>
      <c r="E43" s="63">
        <f>E21-E38</f>
        <v>6863.5700000000006</v>
      </c>
    </row>
    <row r="44" spans="1:5" ht="13" thickTop="1">
      <c r="B44" s="83"/>
    </row>
  </sheetData>
  <mergeCells count="2">
    <mergeCell ref="A2:E2"/>
    <mergeCell ref="A1:E1"/>
  </mergeCells>
  <phoneticPr fontId="2"/>
  <printOptions horizontalCentered="1" gridLines="1"/>
  <pageMargins left="0.75" right="0.75" top="1" bottom="1" header="0.5" footer="0.5"/>
  <pageSetup scale="8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25"/>
  <sheetViews>
    <sheetView topLeftCell="A55" zoomScaleNormal="100" workbookViewId="0">
      <selection activeCell="C82" sqref="C82"/>
    </sheetView>
  </sheetViews>
  <sheetFormatPr defaultColWidth="10.765625" defaultRowHeight="13.5"/>
  <cols>
    <col min="1" max="1" width="11.4609375" style="44" customWidth="1"/>
    <col min="2" max="2" width="9" style="45" customWidth="1"/>
    <col min="3" max="3" width="57" style="159" customWidth="1"/>
    <col min="4" max="4" width="10.3828125" style="124" customWidth="1"/>
    <col min="5" max="5" width="11.23046875" style="86" customWidth="1"/>
    <col min="6" max="6" width="10.765625" style="10" customWidth="1"/>
    <col min="7" max="16384" width="10.765625" style="10"/>
  </cols>
  <sheetData>
    <row r="1" spans="1:6" s="27" customFormat="1" ht="16" customHeight="1">
      <c r="A1" s="242" t="s">
        <v>7</v>
      </c>
      <c r="B1" s="241"/>
      <c r="C1" s="241"/>
      <c r="D1" s="241"/>
      <c r="E1" s="241"/>
    </row>
    <row r="2" spans="1:6" s="27" customFormat="1" ht="16" customHeight="1">
      <c r="A2" s="242" t="str">
        <f>'Monthly Activity'!A2</f>
        <v>As of 2016-8-31</v>
      </c>
      <c r="B2" s="243"/>
      <c r="C2" s="243"/>
      <c r="D2" s="243"/>
      <c r="E2" s="243"/>
    </row>
    <row r="4" spans="1:6" s="51" customFormat="1">
      <c r="A4" s="48"/>
      <c r="B4" s="49"/>
      <c r="C4" s="157" t="s">
        <v>125</v>
      </c>
      <c r="D4" s="122"/>
      <c r="E4" s="84">
        <v>4737.22</v>
      </c>
    </row>
    <row r="5" spans="1:6" s="23" customFormat="1">
      <c r="A5" s="52" t="s">
        <v>8</v>
      </c>
      <c r="B5" s="53"/>
      <c r="C5" s="158"/>
      <c r="D5" s="123"/>
      <c r="E5" s="173" t="s">
        <v>96</v>
      </c>
      <c r="F5" s="52"/>
    </row>
    <row r="6" spans="1:6">
      <c r="A6" s="55">
        <v>40925</v>
      </c>
      <c r="B6" s="119" t="s">
        <v>190</v>
      </c>
      <c r="C6" s="108" t="s">
        <v>189</v>
      </c>
      <c r="D6" s="166">
        <v>500</v>
      </c>
    </row>
    <row r="7" spans="1:6" s="23" customFormat="1">
      <c r="A7" s="55">
        <v>40925</v>
      </c>
      <c r="B7" s="119" t="s">
        <v>190</v>
      </c>
      <c r="C7" s="159" t="s">
        <v>191</v>
      </c>
      <c r="D7" s="125">
        <v>35</v>
      </c>
      <c r="E7" s="85"/>
    </row>
    <row r="8" spans="1:6" s="23" customFormat="1">
      <c r="A8" s="55">
        <v>40925</v>
      </c>
      <c r="B8" s="119" t="s">
        <v>190</v>
      </c>
      <c r="C8" s="172" t="s">
        <v>192</v>
      </c>
      <c r="D8" s="125">
        <v>5</v>
      </c>
      <c r="E8" s="86"/>
    </row>
    <row r="9" spans="1:6" s="23" customFormat="1">
      <c r="A9" s="55">
        <v>40935</v>
      </c>
      <c r="B9" s="119" t="s">
        <v>190</v>
      </c>
      <c r="C9" s="108" t="s">
        <v>197</v>
      </c>
      <c r="D9" s="166">
        <v>40</v>
      </c>
      <c r="E9" s="85"/>
    </row>
    <row r="10" spans="1:6" s="23" customFormat="1">
      <c r="A10" s="55">
        <v>40935</v>
      </c>
      <c r="B10" s="119"/>
      <c r="C10" s="108" t="s">
        <v>198</v>
      </c>
      <c r="D10" s="166">
        <v>191</v>
      </c>
      <c r="E10" s="85"/>
    </row>
    <row r="11" spans="1:6">
      <c r="A11" s="55">
        <v>40951</v>
      </c>
      <c r="B11" s="119"/>
      <c r="C11" s="108" t="s">
        <v>219</v>
      </c>
      <c r="D11" s="165">
        <v>259.33999999999997</v>
      </c>
    </row>
    <row r="12" spans="1:6">
      <c r="A12" s="55">
        <v>40950</v>
      </c>
      <c r="B12" s="119"/>
      <c r="C12" s="108" t="s">
        <v>222</v>
      </c>
      <c r="D12" s="166">
        <v>22.22</v>
      </c>
    </row>
    <row r="13" spans="1:6">
      <c r="A13" s="119">
        <v>40984</v>
      </c>
      <c r="B13" s="119"/>
      <c r="C13" s="108" t="s">
        <v>231</v>
      </c>
      <c r="D13" s="165">
        <v>1449.49</v>
      </c>
    </row>
    <row r="14" spans="1:6">
      <c r="A14" s="119"/>
      <c r="B14" s="119"/>
      <c r="C14" s="108" t="s">
        <v>232</v>
      </c>
      <c r="D14" s="166"/>
    </row>
    <row r="15" spans="1:6">
      <c r="A15" s="55">
        <v>40971</v>
      </c>
      <c r="B15" s="119" t="s">
        <v>190</v>
      </c>
      <c r="C15" s="108" t="s">
        <v>233</v>
      </c>
      <c r="D15" s="166">
        <v>10</v>
      </c>
    </row>
    <row r="16" spans="1:6">
      <c r="A16" s="55">
        <v>41023</v>
      </c>
      <c r="B16" s="119"/>
      <c r="C16" s="108" t="s">
        <v>245</v>
      </c>
      <c r="D16" s="165">
        <v>425</v>
      </c>
    </row>
    <row r="17" spans="1:5">
      <c r="A17" s="55">
        <v>41012</v>
      </c>
      <c r="B17" s="119" t="s">
        <v>190</v>
      </c>
      <c r="C17" s="108" t="s">
        <v>246</v>
      </c>
      <c r="D17" s="166">
        <v>32</v>
      </c>
    </row>
    <row r="18" spans="1:5">
      <c r="A18" s="55">
        <v>41012</v>
      </c>
      <c r="B18" s="119"/>
      <c r="C18" s="159" t="s">
        <v>247</v>
      </c>
      <c r="D18" s="125">
        <v>133.35</v>
      </c>
    </row>
    <row r="19" spans="1:5">
      <c r="A19" s="55">
        <v>41032</v>
      </c>
      <c r="B19" s="119" t="s">
        <v>259</v>
      </c>
      <c r="C19" s="108" t="s">
        <v>260</v>
      </c>
      <c r="D19" s="165">
        <v>621.47</v>
      </c>
    </row>
    <row r="20" spans="1:5">
      <c r="A20" s="55">
        <v>41047</v>
      </c>
      <c r="B20" s="119" t="s">
        <v>216</v>
      </c>
      <c r="C20" s="108" t="s">
        <v>247</v>
      </c>
      <c r="D20" s="166">
        <v>56.97</v>
      </c>
    </row>
    <row r="21" spans="1:5">
      <c r="A21" s="55">
        <v>41041</v>
      </c>
      <c r="B21" s="119"/>
      <c r="C21" s="159" t="s">
        <v>262</v>
      </c>
      <c r="D21" s="125">
        <v>157</v>
      </c>
    </row>
    <row r="22" spans="1:5">
      <c r="A22" s="55">
        <v>41037</v>
      </c>
      <c r="B22" s="119" t="s">
        <v>216</v>
      </c>
      <c r="C22" s="172" t="s">
        <v>261</v>
      </c>
      <c r="D22" s="125">
        <v>5000</v>
      </c>
    </row>
    <row r="23" spans="1:5">
      <c r="A23" s="55">
        <v>41047</v>
      </c>
      <c r="B23" s="119" t="s">
        <v>216</v>
      </c>
      <c r="C23" s="108" t="s">
        <v>222</v>
      </c>
      <c r="D23" s="166">
        <v>13.1</v>
      </c>
    </row>
    <row r="24" spans="1:5">
      <c r="A24" s="55">
        <v>41082</v>
      </c>
      <c r="B24" s="119" t="s">
        <v>270</v>
      </c>
      <c r="C24" s="108" t="s">
        <v>271</v>
      </c>
      <c r="D24" s="165">
        <v>25</v>
      </c>
    </row>
    <row r="25" spans="1:5">
      <c r="A25" s="55">
        <v>41082</v>
      </c>
      <c r="B25" s="119" t="s">
        <v>270</v>
      </c>
      <c r="C25" s="108" t="s">
        <v>272</v>
      </c>
      <c r="D25" s="166">
        <v>25</v>
      </c>
    </row>
    <row r="26" spans="1:5">
      <c r="A26" s="55">
        <v>41097</v>
      </c>
      <c r="B26" s="119"/>
      <c r="C26" s="108" t="s">
        <v>275</v>
      </c>
      <c r="D26" s="165">
        <v>659.75</v>
      </c>
    </row>
    <row r="27" spans="1:5">
      <c r="A27" s="55">
        <v>41103</v>
      </c>
      <c r="B27" s="119" t="s">
        <v>216</v>
      </c>
      <c r="C27" s="108" t="s">
        <v>280</v>
      </c>
      <c r="D27" s="166">
        <v>259.82</v>
      </c>
    </row>
    <row r="28" spans="1:5">
      <c r="A28" s="55">
        <v>41126</v>
      </c>
      <c r="B28" s="119" t="s">
        <v>190</v>
      </c>
      <c r="C28" s="108" t="s">
        <v>283</v>
      </c>
      <c r="D28" s="165">
        <v>100</v>
      </c>
    </row>
    <row r="29" spans="1:5">
      <c r="A29" s="55">
        <v>41135</v>
      </c>
      <c r="B29" s="119" t="s">
        <v>216</v>
      </c>
      <c r="C29" s="108" t="s">
        <v>222</v>
      </c>
      <c r="D29" s="166">
        <v>11.27</v>
      </c>
    </row>
    <row r="30" spans="1:5">
      <c r="A30" s="55">
        <v>41126</v>
      </c>
      <c r="B30" s="119" t="s">
        <v>190</v>
      </c>
      <c r="C30" s="159" t="s">
        <v>284</v>
      </c>
      <c r="D30" s="125">
        <v>25</v>
      </c>
      <c r="E30" s="125"/>
    </row>
    <row r="31" spans="1:5">
      <c r="A31" s="119"/>
      <c r="B31" s="89"/>
      <c r="C31" s="172"/>
      <c r="D31" s="125"/>
    </row>
    <row r="32" spans="1:5">
      <c r="A32" s="89"/>
      <c r="B32" s="119"/>
      <c r="C32" s="108"/>
      <c r="D32" s="166"/>
    </row>
    <row r="33" spans="1:4">
      <c r="A33" s="55"/>
      <c r="B33" s="119"/>
      <c r="C33" s="108"/>
      <c r="D33" s="165"/>
    </row>
    <row r="34" spans="1:4">
      <c r="A34" s="55"/>
      <c r="B34" s="119"/>
      <c r="C34" s="108"/>
      <c r="D34" s="166"/>
    </row>
    <row r="35" spans="1:4">
      <c r="A35" s="55"/>
      <c r="B35" s="119"/>
      <c r="D35" s="125"/>
    </row>
    <row r="36" spans="1:4">
      <c r="A36" s="55"/>
      <c r="B36" s="119"/>
      <c r="C36" s="172"/>
      <c r="D36" s="125"/>
    </row>
    <row r="37" spans="1:4">
      <c r="A37" s="55"/>
      <c r="B37" s="119"/>
      <c r="C37" s="108"/>
      <c r="D37" s="165"/>
    </row>
    <row r="38" spans="1:4">
      <c r="A38" s="55"/>
      <c r="B38" s="119"/>
      <c r="C38" s="108"/>
      <c r="D38" s="166"/>
    </row>
    <row r="39" spans="1:4">
      <c r="A39" s="55"/>
      <c r="B39" s="119"/>
      <c r="C39" s="108"/>
      <c r="D39" s="165"/>
    </row>
    <row r="40" spans="1:4">
      <c r="A40" s="55"/>
      <c r="B40" s="119"/>
      <c r="C40" s="108"/>
      <c r="D40" s="165"/>
    </row>
    <row r="41" spans="1:4">
      <c r="A41" s="55"/>
      <c r="B41" s="119"/>
      <c r="C41" s="108"/>
      <c r="D41" s="166"/>
    </row>
    <row r="42" spans="1:4">
      <c r="A42" s="55"/>
      <c r="B42" s="119"/>
      <c r="D42" s="125"/>
    </row>
    <row r="43" spans="1:4">
      <c r="A43" s="55"/>
      <c r="B43" s="119"/>
      <c r="C43" s="172"/>
      <c r="D43" s="125"/>
    </row>
    <row r="44" spans="1:4">
      <c r="A44" s="121"/>
      <c r="B44" s="119"/>
      <c r="C44" s="108"/>
      <c r="D44" s="166"/>
    </row>
    <row r="45" spans="1:4">
      <c r="A45" s="55"/>
      <c r="B45" s="119"/>
      <c r="C45" s="108"/>
      <c r="D45" s="165"/>
    </row>
    <row r="46" spans="1:4">
      <c r="A46" s="55"/>
      <c r="B46" s="119"/>
      <c r="C46" s="108"/>
      <c r="D46" s="166"/>
    </row>
    <row r="47" spans="1:4">
      <c r="A47" s="55"/>
      <c r="B47" s="119"/>
      <c r="D47" s="125"/>
    </row>
    <row r="48" spans="1:4">
      <c r="A48" s="55"/>
      <c r="B48" s="119"/>
      <c r="C48" s="172"/>
      <c r="D48" s="125"/>
    </row>
    <row r="49" spans="1:8">
      <c r="A49" s="121"/>
      <c r="B49" s="119"/>
      <c r="C49" s="108"/>
      <c r="D49" s="166"/>
    </row>
    <row r="50" spans="1:8">
      <c r="B50" s="119"/>
      <c r="C50" s="108"/>
      <c r="D50" s="166"/>
    </row>
    <row r="51" spans="1:8" s="51" customFormat="1" ht="14" thickBot="1">
      <c r="A51" s="179" t="s">
        <v>9</v>
      </c>
      <c r="B51" s="176"/>
      <c r="C51" s="177"/>
      <c r="D51" s="178"/>
      <c r="E51" s="180">
        <f>SUM(D6:D50)</f>
        <v>10056.780000000001</v>
      </c>
      <c r="F51" s="43"/>
      <c r="G51" s="43"/>
      <c r="H51" s="43"/>
    </row>
    <row r="52" spans="1:8" s="23" customFormat="1">
      <c r="A52" s="52" t="s">
        <v>10</v>
      </c>
      <c r="B52" s="81" t="s">
        <v>11</v>
      </c>
      <c r="C52" s="161"/>
      <c r="D52" s="123"/>
      <c r="E52" s="54" t="s">
        <v>12</v>
      </c>
    </row>
    <row r="53" spans="1:8" s="23" customFormat="1">
      <c r="A53" s="59">
        <v>40909</v>
      </c>
      <c r="B53" s="217" t="s">
        <v>124</v>
      </c>
      <c r="C53" s="139" t="s">
        <v>110</v>
      </c>
      <c r="D53" s="169">
        <v>68.180000000000007</v>
      </c>
      <c r="E53" s="85"/>
    </row>
    <row r="54" spans="1:8" s="23" customFormat="1">
      <c r="A54" s="59">
        <v>40919</v>
      </c>
      <c r="B54" s="218">
        <v>1150</v>
      </c>
      <c r="C54" s="139" t="s">
        <v>126</v>
      </c>
      <c r="D54" s="165">
        <v>405</v>
      </c>
      <c r="E54" s="85"/>
    </row>
    <row r="55" spans="1:8" s="23" customFormat="1">
      <c r="A55" s="59">
        <v>40929</v>
      </c>
      <c r="B55" s="224">
        <v>1181</v>
      </c>
      <c r="C55" s="139" t="s">
        <v>195</v>
      </c>
      <c r="D55" s="165">
        <v>77.25</v>
      </c>
      <c r="E55" s="85"/>
    </row>
    <row r="56" spans="1:8">
      <c r="A56" s="59">
        <v>40941</v>
      </c>
      <c r="B56" s="225">
        <v>1182</v>
      </c>
      <c r="C56" s="139" t="s">
        <v>210</v>
      </c>
      <c r="D56" s="169">
        <v>559</v>
      </c>
    </row>
    <row r="57" spans="1:8" s="23" customFormat="1">
      <c r="A57" s="59">
        <v>40941</v>
      </c>
      <c r="B57" s="225">
        <v>1183</v>
      </c>
      <c r="C57" s="139" t="s">
        <v>211</v>
      </c>
      <c r="D57" s="165">
        <v>158.6</v>
      </c>
      <c r="E57" s="85"/>
    </row>
    <row r="58" spans="1:8" s="23" customFormat="1">
      <c r="A58" s="59">
        <v>40940</v>
      </c>
      <c r="B58" s="226" t="s">
        <v>216</v>
      </c>
      <c r="C58" s="139" t="s">
        <v>110</v>
      </c>
      <c r="D58" s="165">
        <v>68.180000000000007</v>
      </c>
      <c r="E58" s="85"/>
    </row>
    <row r="59" spans="1:8" s="23" customFormat="1">
      <c r="A59" s="59">
        <v>40949</v>
      </c>
      <c r="B59" s="194">
        <v>1184</v>
      </c>
      <c r="C59" s="139" t="s">
        <v>218</v>
      </c>
      <c r="D59" s="165">
        <v>2205</v>
      </c>
      <c r="E59" s="85"/>
    </row>
    <row r="60" spans="1:8" s="23" customFormat="1">
      <c r="A60" s="59">
        <v>40955</v>
      </c>
      <c r="B60" s="196">
        <v>1185</v>
      </c>
      <c r="C60" s="139" t="s">
        <v>211</v>
      </c>
      <c r="D60" s="165">
        <v>75.2</v>
      </c>
      <c r="E60" s="85"/>
    </row>
    <row r="61" spans="1:8" s="23" customFormat="1">
      <c r="A61" s="59">
        <v>40950</v>
      </c>
      <c r="B61" s="228" t="s">
        <v>216</v>
      </c>
      <c r="C61" s="139" t="s">
        <v>223</v>
      </c>
      <c r="D61" s="169">
        <v>761.47</v>
      </c>
      <c r="E61" s="85"/>
    </row>
    <row r="62" spans="1:8" s="23" customFormat="1">
      <c r="A62" s="59">
        <v>40939</v>
      </c>
      <c r="B62" s="228" t="s">
        <v>216</v>
      </c>
      <c r="C62" s="139" t="s">
        <v>224</v>
      </c>
      <c r="D62" s="165">
        <v>14.2</v>
      </c>
      <c r="E62" s="85"/>
    </row>
    <row r="63" spans="1:8" s="23" customFormat="1">
      <c r="A63" s="59">
        <v>40968</v>
      </c>
      <c r="B63" s="229">
        <v>1186</v>
      </c>
      <c r="C63" s="139" t="s">
        <v>227</v>
      </c>
      <c r="D63" s="169">
        <v>0</v>
      </c>
      <c r="E63" s="174"/>
    </row>
    <row r="64" spans="1:8" s="23" customFormat="1">
      <c r="A64" s="59">
        <v>40974</v>
      </c>
      <c r="B64" s="229">
        <v>1187</v>
      </c>
      <c r="C64" s="139" t="s">
        <v>226</v>
      </c>
      <c r="D64" s="165">
        <v>228.58</v>
      </c>
      <c r="E64" s="85"/>
    </row>
    <row r="65" spans="1:5" s="23" customFormat="1">
      <c r="A65" s="59">
        <v>40983</v>
      </c>
      <c r="B65" s="230">
        <v>1188</v>
      </c>
      <c r="C65" s="139" t="s">
        <v>228</v>
      </c>
      <c r="D65" s="165">
        <v>51.5</v>
      </c>
      <c r="E65" s="85"/>
    </row>
    <row r="66" spans="1:5">
      <c r="A66" s="59">
        <v>40997</v>
      </c>
      <c r="B66" s="231">
        <v>1189</v>
      </c>
      <c r="C66" s="139" t="s">
        <v>238</v>
      </c>
      <c r="D66" s="165">
        <v>1165</v>
      </c>
      <c r="E66" s="39"/>
    </row>
    <row r="67" spans="1:5">
      <c r="A67" s="59">
        <v>41004</v>
      </c>
      <c r="B67" s="232">
        <v>1190</v>
      </c>
      <c r="C67" s="139" t="s">
        <v>241</v>
      </c>
      <c r="D67" s="169">
        <v>126.67</v>
      </c>
      <c r="E67" s="39"/>
    </row>
    <row r="68" spans="1:5">
      <c r="A68" s="59">
        <v>41004</v>
      </c>
      <c r="B68" s="232">
        <v>1191</v>
      </c>
      <c r="C68" s="139" t="s">
        <v>240</v>
      </c>
      <c r="D68" s="165">
        <v>16.54</v>
      </c>
      <c r="E68" s="39"/>
    </row>
    <row r="69" spans="1:5">
      <c r="A69" s="59">
        <v>41011</v>
      </c>
      <c r="B69" s="233">
        <v>1192</v>
      </c>
      <c r="C69" s="139" t="s">
        <v>243</v>
      </c>
      <c r="D69" s="165">
        <v>25.75</v>
      </c>
      <c r="E69" s="39"/>
    </row>
    <row r="70" spans="1:5">
      <c r="A70" s="59">
        <v>41014</v>
      </c>
      <c r="B70" s="234">
        <v>1193</v>
      </c>
      <c r="C70" s="139" t="s">
        <v>244</v>
      </c>
      <c r="D70" s="165">
        <v>0</v>
      </c>
      <c r="E70" s="39"/>
    </row>
    <row r="71" spans="1:5">
      <c r="A71" s="59">
        <v>41004</v>
      </c>
      <c r="B71" s="235" t="s">
        <v>216</v>
      </c>
      <c r="C71" s="139" t="s">
        <v>248</v>
      </c>
      <c r="D71" s="165">
        <v>68.180000000000007</v>
      </c>
      <c r="E71" s="175"/>
    </row>
    <row r="72" spans="1:5">
      <c r="A72" s="59">
        <v>41054</v>
      </c>
      <c r="B72" s="236">
        <v>1194</v>
      </c>
      <c r="C72" s="139" t="s">
        <v>258</v>
      </c>
      <c r="D72" s="169">
        <v>352.5</v>
      </c>
      <c r="E72" s="39"/>
    </row>
    <row r="73" spans="1:5">
      <c r="A73" s="59">
        <v>41032</v>
      </c>
      <c r="B73" s="237" t="s">
        <v>124</v>
      </c>
      <c r="C73" s="139" t="s">
        <v>110</v>
      </c>
      <c r="D73" s="165">
        <v>51.51</v>
      </c>
      <c r="E73" s="39"/>
    </row>
    <row r="74" spans="1:5">
      <c r="A74" s="59">
        <v>41095</v>
      </c>
      <c r="B74" s="238" t="s">
        <v>124</v>
      </c>
      <c r="C74" s="139" t="s">
        <v>110</v>
      </c>
      <c r="D74" s="169">
        <v>42.61</v>
      </c>
      <c r="E74" s="39"/>
    </row>
    <row r="75" spans="1:5">
      <c r="A75" s="59">
        <v>41115</v>
      </c>
      <c r="B75" s="238">
        <v>1159</v>
      </c>
      <c r="C75" s="139" t="s">
        <v>281</v>
      </c>
      <c r="D75" s="165">
        <v>1348</v>
      </c>
      <c r="E75" s="39"/>
    </row>
    <row r="76" spans="1:5">
      <c r="A76" s="59">
        <v>41123</v>
      </c>
      <c r="B76" s="239" t="s">
        <v>124</v>
      </c>
      <c r="C76" s="139" t="s">
        <v>110</v>
      </c>
      <c r="D76" s="169">
        <v>61.51</v>
      </c>
      <c r="E76" s="39"/>
    </row>
    <row r="77" spans="1:5">
      <c r="A77" s="59"/>
      <c r="B77" s="199"/>
      <c r="C77" s="139"/>
      <c r="D77" s="165"/>
      <c r="E77" s="39"/>
    </row>
    <row r="78" spans="1:5">
      <c r="A78" s="59"/>
      <c r="B78" s="200"/>
      <c r="C78" s="139"/>
      <c r="D78" s="165"/>
      <c r="E78" s="39"/>
    </row>
    <row r="79" spans="1:5">
      <c r="A79" s="59"/>
      <c r="B79" s="201"/>
      <c r="C79" s="139"/>
      <c r="D79" s="165"/>
      <c r="E79" s="85"/>
    </row>
    <row r="80" spans="1:5">
      <c r="A80" s="59"/>
      <c r="B80" s="202"/>
      <c r="C80" s="139"/>
      <c r="D80" s="169"/>
      <c r="E80" s="85"/>
    </row>
    <row r="81" spans="1:5">
      <c r="A81" s="59"/>
      <c r="B81" s="203"/>
      <c r="C81" s="139"/>
      <c r="D81" s="169"/>
      <c r="E81" s="85"/>
    </row>
    <row r="82" spans="1:5">
      <c r="A82" s="59"/>
      <c r="B82" s="203"/>
      <c r="C82" s="139"/>
      <c r="D82" s="165"/>
    </row>
    <row r="83" spans="1:5">
      <c r="A83" s="59"/>
      <c r="B83" s="204"/>
      <c r="C83" s="139"/>
      <c r="D83" s="165"/>
      <c r="E83" s="85"/>
    </row>
    <row r="84" spans="1:5">
      <c r="A84" s="59"/>
      <c r="B84" s="205"/>
      <c r="C84" s="139"/>
      <c r="D84" s="165"/>
      <c r="E84" s="85"/>
    </row>
    <row r="85" spans="1:5">
      <c r="A85" s="59"/>
      <c r="B85" s="205"/>
      <c r="C85" s="139"/>
      <c r="D85" s="169"/>
      <c r="E85" s="85"/>
    </row>
    <row r="86" spans="1:5">
      <c r="A86" s="59"/>
      <c r="B86" s="205"/>
      <c r="C86" s="139"/>
      <c r="D86" s="169"/>
      <c r="E86" s="85"/>
    </row>
    <row r="87" spans="1:5">
      <c r="A87" s="59"/>
      <c r="B87" s="205"/>
      <c r="C87" s="139"/>
      <c r="D87" s="165"/>
      <c r="E87" s="85"/>
    </row>
    <row r="88" spans="1:5">
      <c r="A88" s="59"/>
      <c r="B88" s="206"/>
      <c r="C88" s="139"/>
      <c r="D88" s="169"/>
      <c r="E88" s="85"/>
    </row>
    <row r="89" spans="1:5">
      <c r="A89" s="59"/>
      <c r="B89" s="206"/>
      <c r="C89" s="139"/>
      <c r="D89" s="165"/>
      <c r="E89" s="174"/>
    </row>
    <row r="90" spans="1:5">
      <c r="A90" s="59"/>
      <c r="B90" s="206"/>
      <c r="C90" s="139"/>
      <c r="D90" s="165"/>
      <c r="E90" s="85"/>
    </row>
    <row r="91" spans="1:5">
      <c r="A91" s="59"/>
      <c r="B91" s="206"/>
      <c r="C91" s="139"/>
      <c r="D91" s="165"/>
      <c r="E91" s="85"/>
    </row>
    <row r="92" spans="1:5">
      <c r="A92" s="59"/>
      <c r="B92" s="206"/>
      <c r="C92" s="139"/>
      <c r="D92" s="169"/>
      <c r="E92" s="39"/>
    </row>
    <row r="93" spans="1:5">
      <c r="A93" s="59"/>
      <c r="B93" s="207"/>
      <c r="C93" s="139"/>
      <c r="D93" s="169"/>
      <c r="E93" s="39"/>
    </row>
    <row r="94" spans="1:5">
      <c r="A94" s="59"/>
      <c r="B94" s="207"/>
      <c r="C94" s="139"/>
      <c r="D94" s="165"/>
    </row>
    <row r="95" spans="1:5">
      <c r="A95" s="59"/>
      <c r="B95" s="207"/>
      <c r="C95" s="139"/>
      <c r="D95" s="165"/>
    </row>
    <row r="96" spans="1:5">
      <c r="A96" s="59"/>
      <c r="B96" s="208"/>
      <c r="C96" s="139"/>
      <c r="D96" s="165"/>
    </row>
    <row r="97" spans="1:4">
      <c r="A97" s="59"/>
      <c r="B97" s="209"/>
      <c r="C97" s="139"/>
      <c r="D97" s="165"/>
    </row>
    <row r="98" spans="1:4">
      <c r="A98" s="59"/>
      <c r="B98" s="209"/>
      <c r="C98" s="139"/>
      <c r="D98" s="165"/>
    </row>
    <row r="99" spans="1:4">
      <c r="A99" s="59"/>
      <c r="B99" s="209"/>
      <c r="C99" s="139"/>
      <c r="D99" s="165"/>
    </row>
    <row r="100" spans="1:4">
      <c r="A100" s="59"/>
      <c r="B100" s="207"/>
      <c r="C100" s="139"/>
      <c r="D100" s="165"/>
    </row>
    <row r="101" spans="1:4">
      <c r="A101" s="59"/>
      <c r="B101" s="210"/>
      <c r="C101" s="139"/>
      <c r="D101" s="165"/>
    </row>
    <row r="102" spans="1:4">
      <c r="A102" s="59"/>
      <c r="B102" s="211"/>
      <c r="C102" s="139"/>
      <c r="D102" s="169"/>
    </row>
    <row r="103" spans="1:4">
      <c r="A103" s="59"/>
      <c r="B103" s="211"/>
      <c r="C103" s="139"/>
      <c r="D103" s="165"/>
    </row>
    <row r="104" spans="1:4">
      <c r="A104" s="59"/>
      <c r="B104" s="211"/>
      <c r="C104" s="139"/>
      <c r="D104" s="165"/>
    </row>
    <row r="105" spans="1:4">
      <c r="A105" s="59"/>
      <c r="B105" s="211"/>
      <c r="C105" s="139"/>
      <c r="D105" s="165"/>
    </row>
    <row r="106" spans="1:4">
      <c r="A106" s="59"/>
      <c r="B106" s="212"/>
      <c r="C106" s="139"/>
      <c r="D106" s="169"/>
    </row>
    <row r="107" spans="1:4">
      <c r="A107" s="59"/>
      <c r="B107" s="213"/>
      <c r="C107" s="139"/>
      <c r="D107" s="165"/>
    </row>
    <row r="108" spans="1:4">
      <c r="A108" s="59"/>
      <c r="B108" s="213"/>
      <c r="C108" s="139"/>
      <c r="D108" s="165"/>
    </row>
    <row r="109" spans="1:4">
      <c r="A109" s="59"/>
      <c r="B109" s="210"/>
      <c r="C109" s="139"/>
      <c r="D109" s="165"/>
    </row>
    <row r="110" spans="1:4">
      <c r="A110" s="59"/>
      <c r="B110" s="214"/>
      <c r="C110" s="139"/>
      <c r="D110" s="169"/>
    </row>
    <row r="111" spans="1:4">
      <c r="A111" s="59"/>
      <c r="B111" s="215"/>
      <c r="C111" s="139"/>
      <c r="D111" s="165"/>
    </row>
    <row r="112" spans="1:4">
      <c r="A112" s="59"/>
      <c r="B112" s="215"/>
      <c r="C112" s="139"/>
      <c r="D112" s="165"/>
    </row>
    <row r="113" spans="1:5">
      <c r="A113" s="59"/>
      <c r="B113" s="215"/>
      <c r="C113" s="139"/>
      <c r="D113" s="165"/>
    </row>
    <row r="114" spans="1:5">
      <c r="A114" s="59"/>
      <c r="B114" s="214"/>
      <c r="C114" s="139"/>
      <c r="D114" s="165"/>
    </row>
    <row r="115" spans="1:5">
      <c r="A115" s="59"/>
      <c r="B115" s="214"/>
      <c r="C115" s="139"/>
      <c r="D115" s="165"/>
    </row>
    <row r="116" spans="1:5">
      <c r="A116" s="58"/>
      <c r="B116" s="53"/>
      <c r="C116" s="161"/>
    </row>
    <row r="117" spans="1:5" s="51" customFormat="1">
      <c r="A117" s="48" t="s">
        <v>13</v>
      </c>
      <c r="B117" s="49"/>
      <c r="C117" s="160"/>
      <c r="D117" s="122"/>
      <c r="E117" s="84">
        <f>SUM(D53:D116)</f>
        <v>7930.43</v>
      </c>
    </row>
    <row r="118" spans="1:5" s="23" customFormat="1">
      <c r="A118" s="52"/>
      <c r="B118" s="53"/>
      <c r="C118" s="161"/>
      <c r="D118" s="123"/>
      <c r="E118" s="85"/>
    </row>
    <row r="120" spans="1:5" s="51" customFormat="1">
      <c r="A120" s="48" t="s">
        <v>14</v>
      </c>
      <c r="B120" s="49"/>
      <c r="C120" s="160"/>
      <c r="D120" s="122"/>
      <c r="E120" s="84">
        <f>E51-E117</f>
        <v>2126.3500000000004</v>
      </c>
    </row>
    <row r="121" spans="1:5" s="23" customFormat="1">
      <c r="A121" s="52"/>
      <c r="B121" s="53"/>
      <c r="C121" s="161"/>
      <c r="D121" s="123"/>
      <c r="E121" s="85"/>
    </row>
    <row r="122" spans="1:5" s="23" customFormat="1">
      <c r="A122" s="52"/>
      <c r="B122" s="53"/>
      <c r="C122" s="161"/>
      <c r="D122" s="123"/>
      <c r="E122" s="85"/>
    </row>
    <row r="124" spans="1:5" s="64" customFormat="1" ht="14" thickBot="1">
      <c r="A124" s="61" t="s">
        <v>15</v>
      </c>
      <c r="B124" s="62"/>
      <c r="C124" s="162"/>
      <c r="D124" s="127"/>
      <c r="E124" s="87">
        <f>E4+E120</f>
        <v>6863.5700000000006</v>
      </c>
    </row>
    <row r="125" spans="1:5" ht="13" thickTop="1">
      <c r="A125" s="10"/>
      <c r="B125" s="10"/>
      <c r="C125" s="10"/>
      <c r="D125" s="10"/>
      <c r="E125" s="10"/>
    </row>
  </sheetData>
  <mergeCells count="2">
    <mergeCell ref="A1:E1"/>
    <mergeCell ref="A2:E2"/>
  </mergeCells>
  <phoneticPr fontId="2"/>
  <printOptions horizontalCentered="1" gridLines="1"/>
  <pageMargins left="0.25" right="0.25" top="0.75" bottom="0.75" header="0.3" footer="0.3"/>
  <pageSetup scale="82" fitToHeight="2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6"/>
  <sheetViews>
    <sheetView topLeftCell="A16" workbookViewId="0">
      <selection activeCell="C15" sqref="C15"/>
    </sheetView>
  </sheetViews>
  <sheetFormatPr defaultColWidth="10.765625" defaultRowHeight="13.5"/>
  <cols>
    <col min="1" max="1" width="12.15234375" style="55" customWidth="1"/>
    <col min="2" max="2" width="10" style="45" customWidth="1"/>
    <col min="3" max="3" width="46.15234375" style="57" customWidth="1"/>
    <col min="4" max="4" width="10" style="124" customWidth="1"/>
    <col min="5" max="5" width="11.23046875" style="86" customWidth="1"/>
    <col min="6" max="6" width="10.765625" style="10" customWidth="1"/>
    <col min="7" max="16384" width="10.765625" style="10"/>
  </cols>
  <sheetData>
    <row r="1" spans="1:6" s="146" customFormat="1" ht="16" customHeight="1">
      <c r="A1" s="242" t="s">
        <v>7</v>
      </c>
      <c r="B1" s="241"/>
      <c r="C1" s="241"/>
      <c r="D1" s="241"/>
      <c r="E1" s="241"/>
    </row>
    <row r="2" spans="1:6" s="146" customFormat="1" ht="16" customHeight="1">
      <c r="A2" s="242" t="str">
        <f>'Monthly Activity'!A2</f>
        <v>As of 2016-8-31</v>
      </c>
      <c r="B2" s="243"/>
      <c r="C2" s="243"/>
      <c r="D2" s="243"/>
      <c r="E2" s="243"/>
    </row>
    <row r="4" spans="1:6" s="51" customFormat="1">
      <c r="A4" s="148"/>
      <c r="B4" s="49"/>
      <c r="C4" s="93" t="s">
        <v>85</v>
      </c>
      <c r="D4" s="122"/>
      <c r="E4" s="84">
        <v>0</v>
      </c>
    </row>
    <row r="5" spans="1:6" s="23" customFormat="1">
      <c r="A5" s="149" t="s">
        <v>8</v>
      </c>
      <c r="B5" s="53"/>
      <c r="C5" s="94"/>
      <c r="D5" s="123"/>
      <c r="E5" s="85"/>
      <c r="F5" s="52"/>
    </row>
    <row r="6" spans="1:6">
      <c r="A6" s="56">
        <v>39922</v>
      </c>
      <c r="B6" s="89"/>
      <c r="C6" s="57" t="s">
        <v>87</v>
      </c>
      <c r="D6" s="124">
        <v>1379.49</v>
      </c>
    </row>
    <row r="7" spans="1:6" s="23" customFormat="1">
      <c r="A7" s="56">
        <v>39933</v>
      </c>
      <c r="B7" s="119" t="s">
        <v>91</v>
      </c>
      <c r="C7" s="108" t="s">
        <v>88</v>
      </c>
      <c r="D7" s="125">
        <v>21.83</v>
      </c>
      <c r="E7" s="85"/>
    </row>
    <row r="8" spans="1:6" s="23" customFormat="1">
      <c r="A8" s="55"/>
      <c r="B8" s="89"/>
      <c r="C8" s="139"/>
      <c r="D8" s="125"/>
      <c r="E8" s="86"/>
    </row>
    <row r="9" spans="1:6" s="23" customFormat="1">
      <c r="A9" s="56"/>
      <c r="B9" s="89"/>
      <c r="C9" s="139"/>
      <c r="D9" s="125"/>
      <c r="E9" s="85"/>
    </row>
    <row r="10" spans="1:6" s="23" customFormat="1">
      <c r="A10" s="56"/>
      <c r="B10" s="89"/>
      <c r="C10" s="57"/>
      <c r="D10" s="124"/>
      <c r="E10" s="85"/>
    </row>
    <row r="11" spans="1:6">
      <c r="B11" s="89"/>
      <c r="D11" s="125"/>
    </row>
    <row r="12" spans="1:6">
      <c r="B12" s="119"/>
      <c r="C12" s="108"/>
      <c r="D12" s="125"/>
    </row>
    <row r="13" spans="1:6">
      <c r="B13" s="89"/>
      <c r="C13" s="108"/>
      <c r="D13" s="125"/>
    </row>
    <row r="14" spans="1:6">
      <c r="B14" s="89"/>
      <c r="D14" s="125"/>
    </row>
    <row r="15" spans="1:6">
      <c r="A15" s="150"/>
      <c r="B15" s="89"/>
      <c r="C15" s="139"/>
      <c r="D15" s="125"/>
      <c r="E15" s="125"/>
    </row>
    <row r="16" spans="1:6">
      <c r="A16" s="150"/>
      <c r="B16" s="89"/>
      <c r="C16" s="139"/>
      <c r="D16" s="107"/>
    </row>
    <row r="17" spans="1:5">
      <c r="A17" s="150"/>
      <c r="B17" s="89"/>
      <c r="D17" s="92"/>
    </row>
    <row r="18" spans="1:5">
      <c r="B18" s="89"/>
      <c r="C18" s="108"/>
      <c r="D18" s="125"/>
    </row>
    <row r="19" spans="1:5" s="51" customFormat="1">
      <c r="A19" s="148" t="s">
        <v>9</v>
      </c>
      <c r="B19" s="49"/>
      <c r="C19" s="68"/>
      <c r="D19" s="122"/>
      <c r="E19" s="84">
        <f>SUM(D6:D18)</f>
        <v>1401.32</v>
      </c>
    </row>
    <row r="20" spans="1:5" s="23" customFormat="1">
      <c r="A20" s="149" t="s">
        <v>10</v>
      </c>
      <c r="B20" s="81" t="s">
        <v>11</v>
      </c>
      <c r="C20" s="60"/>
      <c r="D20" s="123"/>
      <c r="E20" s="54" t="s">
        <v>12</v>
      </c>
    </row>
    <row r="21" spans="1:5" s="23" customFormat="1">
      <c r="A21" s="56">
        <v>39939</v>
      </c>
      <c r="B21" s="146" t="s">
        <v>86</v>
      </c>
      <c r="C21" s="139" t="s">
        <v>89</v>
      </c>
      <c r="D21" s="124">
        <v>3.53</v>
      </c>
      <c r="E21" s="85"/>
    </row>
    <row r="22" spans="1:5" s="23" customFormat="1">
      <c r="A22" s="56">
        <v>39939</v>
      </c>
      <c r="B22" s="146" t="s">
        <v>86</v>
      </c>
      <c r="C22" s="139" t="s">
        <v>90</v>
      </c>
      <c r="D22" s="124">
        <v>12.95</v>
      </c>
      <c r="E22" s="85"/>
    </row>
    <row r="23" spans="1:5" s="23" customFormat="1">
      <c r="A23" s="56"/>
      <c r="B23" s="146"/>
      <c r="C23" s="60"/>
      <c r="D23" s="124"/>
      <c r="E23" s="85"/>
    </row>
    <row r="24" spans="1:5">
      <c r="A24" s="56"/>
      <c r="B24" s="146"/>
      <c r="C24" s="108"/>
    </row>
    <row r="25" spans="1:5" s="23" customFormat="1">
      <c r="A25" s="56"/>
      <c r="B25" s="146"/>
      <c r="C25" s="60"/>
      <c r="D25" s="126"/>
      <c r="E25" s="85"/>
    </row>
    <row r="26" spans="1:5" s="23" customFormat="1">
      <c r="A26" s="56"/>
      <c r="B26" s="146"/>
      <c r="C26" s="139"/>
      <c r="D26" s="124"/>
      <c r="E26" s="85"/>
    </row>
    <row r="27" spans="1:5" s="23" customFormat="1">
      <c r="A27" s="56"/>
      <c r="B27" s="146"/>
      <c r="C27" s="60"/>
      <c r="D27" s="124"/>
      <c r="E27" s="85"/>
    </row>
    <row r="28" spans="1:5" s="23" customFormat="1">
      <c r="A28" s="56"/>
      <c r="B28" s="146"/>
      <c r="C28" s="108"/>
      <c r="D28" s="124"/>
      <c r="E28" s="85"/>
    </row>
    <row r="29" spans="1:5" s="23" customFormat="1">
      <c r="A29" s="56"/>
      <c r="B29" s="146"/>
      <c r="C29" s="139"/>
      <c r="D29" s="124"/>
      <c r="E29" s="85"/>
    </row>
    <row r="30" spans="1:5">
      <c r="A30" s="56"/>
      <c r="B30" s="146"/>
      <c r="C30" s="139"/>
    </row>
    <row r="31" spans="1:5">
      <c r="A31" s="56"/>
      <c r="B31" s="146"/>
      <c r="C31" s="60"/>
    </row>
    <row r="32" spans="1:5">
      <c r="A32" s="56"/>
      <c r="B32" s="146"/>
      <c r="C32" s="108"/>
    </row>
    <row r="33" spans="1:5">
      <c r="A33" s="56"/>
      <c r="B33" s="146"/>
      <c r="C33" s="60"/>
      <c r="D33" s="126"/>
    </row>
    <row r="34" spans="1:5">
      <c r="A34" s="56"/>
      <c r="B34" s="53"/>
      <c r="C34" s="60"/>
    </row>
    <row r="35" spans="1:5" s="51" customFormat="1">
      <c r="A35" s="148" t="s">
        <v>13</v>
      </c>
      <c r="B35" s="49"/>
      <c r="C35" s="68"/>
      <c r="D35" s="122"/>
      <c r="E35" s="84">
        <f>SUM(D21:D34)</f>
        <v>16.48</v>
      </c>
    </row>
    <row r="36" spans="1:5" s="23" customFormat="1">
      <c r="A36" s="149"/>
      <c r="B36" s="53"/>
      <c r="C36" s="60"/>
      <c r="D36" s="123"/>
      <c r="E36" s="85"/>
    </row>
    <row r="37" spans="1:5" s="23" customFormat="1">
      <c r="A37" s="149"/>
      <c r="B37" s="53"/>
      <c r="C37" s="60"/>
      <c r="D37" s="123"/>
      <c r="E37" s="85"/>
    </row>
    <row r="38" spans="1:5" s="23" customFormat="1">
      <c r="A38" s="149"/>
      <c r="B38" s="53"/>
      <c r="C38" s="60"/>
      <c r="D38" s="123"/>
      <c r="E38" s="85"/>
    </row>
    <row r="40" spans="1:5" s="51" customFormat="1">
      <c r="A40" s="148" t="s">
        <v>14</v>
      </c>
      <c r="B40" s="49"/>
      <c r="C40" s="68"/>
      <c r="D40" s="122"/>
      <c r="E40" s="84">
        <f>E19-E35</f>
        <v>1384.84</v>
      </c>
    </row>
    <row r="41" spans="1:5" s="23" customFormat="1">
      <c r="A41" s="149"/>
      <c r="B41" s="53"/>
      <c r="C41" s="60"/>
      <c r="D41" s="123"/>
      <c r="E41" s="85"/>
    </row>
    <row r="42" spans="1:5" s="23" customFormat="1">
      <c r="A42" s="149"/>
      <c r="B42" s="53"/>
      <c r="C42" s="60"/>
      <c r="D42" s="123"/>
      <c r="E42" s="85"/>
    </row>
    <row r="43" spans="1:5" s="23" customFormat="1">
      <c r="A43" s="149"/>
      <c r="B43" s="53"/>
      <c r="C43" s="60"/>
      <c r="D43" s="123"/>
      <c r="E43" s="85"/>
    </row>
    <row r="45" spans="1:5" s="64" customFormat="1" ht="14" thickBot="1">
      <c r="A45" s="151" t="s">
        <v>15</v>
      </c>
      <c r="B45" s="62"/>
      <c r="C45" s="72"/>
      <c r="D45" s="127"/>
      <c r="E45" s="87">
        <f>E4+E40</f>
        <v>1384.84</v>
      </c>
    </row>
    <row r="46" spans="1:5" ht="14" thickTop="1"/>
  </sheetData>
  <mergeCells count="2">
    <mergeCell ref="A1:E1"/>
    <mergeCell ref="A2:E2"/>
  </mergeCells>
  <printOptions gridLines="1"/>
  <pageMargins left="0" right="0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6"/>
  <sheetViews>
    <sheetView workbookViewId="0">
      <selection activeCell="B13" sqref="B13"/>
    </sheetView>
  </sheetViews>
  <sheetFormatPr defaultRowHeight="13.5"/>
  <cols>
    <col min="1" max="1" width="11.23046875" customWidth="1"/>
    <col min="2" max="2" width="9.23046875" customWidth="1"/>
    <col min="3" max="3" width="27.15234375" customWidth="1"/>
    <col min="4" max="4" width="12.23046875" style="82" customWidth="1"/>
    <col min="5" max="5" width="13.15234375" customWidth="1"/>
  </cols>
  <sheetData>
    <row r="1" spans="1:5">
      <c r="B1" s="112" t="s">
        <v>16</v>
      </c>
    </row>
    <row r="2" spans="1:5" ht="14">
      <c r="A2" s="242" t="str">
        <f>'Monthly Activity'!A2</f>
        <v>As of 2016-8-31</v>
      </c>
      <c r="B2" s="243"/>
      <c r="C2" s="243"/>
      <c r="D2" s="243"/>
      <c r="E2" s="243"/>
    </row>
    <row r="3" spans="1:5">
      <c r="A3" s="111">
        <v>40178</v>
      </c>
      <c r="C3" s="140" t="s">
        <v>109</v>
      </c>
      <c r="D3" s="82">
        <v>10116.82</v>
      </c>
    </row>
    <row r="4" spans="1:5">
      <c r="A4" s="111"/>
      <c r="C4" t="s">
        <v>123</v>
      </c>
    </row>
    <row r="5" spans="1:5">
      <c r="A5" s="111"/>
    </row>
    <row r="6" spans="1:5">
      <c r="A6" s="111"/>
    </row>
    <row r="7" spans="1:5" ht="14" thickBot="1">
      <c r="A7" s="111"/>
    </row>
    <row r="8" spans="1:5" s="110" customFormat="1" ht="14" thickBot="1">
      <c r="A8" s="109"/>
      <c r="C8" s="113" t="s">
        <v>17</v>
      </c>
      <c r="D8" s="114"/>
      <c r="E8" s="114">
        <f>SUM(D10:D20)</f>
        <v>2.0300000000000002</v>
      </c>
    </row>
    <row r="9" spans="1:5">
      <c r="A9" s="111" t="s">
        <v>23</v>
      </c>
      <c r="C9" t="s">
        <v>80</v>
      </c>
      <c r="D9" s="82" t="s">
        <v>79</v>
      </c>
    </row>
    <row r="10" spans="1:5">
      <c r="A10" s="111">
        <v>40723</v>
      </c>
      <c r="B10" s="118"/>
      <c r="C10" t="s">
        <v>122</v>
      </c>
      <c r="D10" s="82">
        <v>0.51</v>
      </c>
    </row>
    <row r="11" spans="1:5">
      <c r="A11" s="111">
        <v>40631</v>
      </c>
      <c r="B11" s="111"/>
      <c r="C11" t="s">
        <v>122</v>
      </c>
      <c r="D11" s="82">
        <v>0.5</v>
      </c>
    </row>
    <row r="12" spans="1:5">
      <c r="A12" s="111">
        <v>40815</v>
      </c>
      <c r="C12" t="s">
        <v>122</v>
      </c>
      <c r="D12" s="82">
        <v>0.51</v>
      </c>
    </row>
    <row r="13" spans="1:5">
      <c r="A13" s="111">
        <v>40904</v>
      </c>
      <c r="C13" t="s">
        <v>122</v>
      </c>
      <c r="D13" s="82">
        <v>0.51</v>
      </c>
    </row>
    <row r="14" spans="1:5">
      <c r="A14" s="111"/>
    </row>
    <row r="15" spans="1:5">
      <c r="A15" s="111"/>
    </row>
    <row r="16" spans="1:5">
      <c r="A16" s="111"/>
    </row>
    <row r="17" spans="1:5">
      <c r="A17" s="111"/>
    </row>
    <row r="18" spans="1:5">
      <c r="A18" s="111"/>
    </row>
    <row r="19" spans="1:5">
      <c r="A19" s="111"/>
    </row>
    <row r="20" spans="1:5" ht="14" thickBot="1">
      <c r="A20" s="111"/>
    </row>
    <row r="21" spans="1:5" s="110" customFormat="1" ht="14" thickBot="1">
      <c r="A21" s="109"/>
      <c r="C21" s="113" t="s">
        <v>18</v>
      </c>
      <c r="D21" s="114"/>
      <c r="E21" s="114">
        <f>SUM(D22:D25)</f>
        <v>0</v>
      </c>
    </row>
    <row r="22" spans="1:5" s="115" customFormat="1">
      <c r="C22" s="116"/>
      <c r="D22" s="117"/>
      <c r="E22" s="117"/>
    </row>
    <row r="23" spans="1:5" s="115" customFormat="1">
      <c r="C23" s="116"/>
      <c r="D23" s="117"/>
      <c r="E23" s="117"/>
    </row>
    <row r="25" spans="1:5" ht="14" thickBot="1"/>
    <row r="26" spans="1:5" s="110" customFormat="1" ht="14" thickBot="1">
      <c r="A26" s="109"/>
      <c r="C26" s="113" t="s">
        <v>19</v>
      </c>
      <c r="D26" s="114"/>
      <c r="E26" s="114">
        <f>SUM(D3-D7)+E8-E21</f>
        <v>10118.85</v>
      </c>
    </row>
  </sheetData>
  <mergeCells count="1">
    <mergeCell ref="A2:E2"/>
  </mergeCells>
  <phoneticPr fontId="2" type="noConversion"/>
  <printOptions gridLines="1"/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85"/>
  <sheetViews>
    <sheetView workbookViewId="0">
      <selection activeCell="B19" sqref="B19"/>
    </sheetView>
  </sheetViews>
  <sheetFormatPr defaultColWidth="11" defaultRowHeight="12.5"/>
  <cols>
    <col min="1" max="1" width="9.23046875" style="29" customWidth="1"/>
    <col min="2" max="2" width="10.765625" style="29" customWidth="1"/>
    <col min="3" max="3" width="9.61328125" style="29" customWidth="1"/>
    <col min="4" max="4" width="10" style="136" customWidth="1"/>
    <col min="5" max="5" width="22.3828125" style="29" customWidth="1"/>
    <col min="6" max="16384" width="11" style="10"/>
  </cols>
  <sheetData>
    <row r="1" spans="1:256" s="26" customFormat="1" ht="17.149999999999999" customHeight="1">
      <c r="A1" s="242" t="s">
        <v>20</v>
      </c>
      <c r="B1" s="241"/>
      <c r="C1" s="241"/>
      <c r="D1" s="241"/>
      <c r="E1" s="241"/>
    </row>
    <row r="2" spans="1:256" s="26" customFormat="1" ht="17.149999999999999" customHeight="1">
      <c r="A2" s="242" t="str">
        <f>'Monthly Activity'!A2</f>
        <v>As of 2016-8-31</v>
      </c>
      <c r="B2" s="243"/>
      <c r="C2" s="243"/>
      <c r="D2" s="243"/>
      <c r="E2" s="243"/>
    </row>
    <row r="3" spans="1:256" s="27" customFormat="1" ht="13">
      <c r="A3" s="246" t="s">
        <v>97</v>
      </c>
      <c r="B3" s="245"/>
      <c r="C3" s="245"/>
      <c r="D3" s="245"/>
      <c r="E3" s="245"/>
    </row>
    <row r="4" spans="1:256" s="28" customFormat="1" ht="13">
      <c r="A4" s="28" t="s">
        <v>21</v>
      </c>
      <c r="B4" s="28" t="s">
        <v>22</v>
      </c>
      <c r="C4" s="28" t="s">
        <v>23</v>
      </c>
      <c r="D4" s="137" t="s">
        <v>24</v>
      </c>
      <c r="E4" s="28" t="s">
        <v>25</v>
      </c>
    </row>
    <row r="5" spans="1:256" s="31" customFormat="1">
      <c r="A5" s="129" t="s">
        <v>127</v>
      </c>
      <c r="B5" s="129" t="s">
        <v>128</v>
      </c>
      <c r="C5" s="130"/>
      <c r="D5" s="128">
        <v>40</v>
      </c>
      <c r="E5" s="133" t="s">
        <v>129</v>
      </c>
      <c r="F5" s="32"/>
    </row>
    <row r="6" spans="1:256" ht="13.5">
      <c r="A6" s="135" t="s">
        <v>130</v>
      </c>
      <c r="B6" s="135" t="s">
        <v>131</v>
      </c>
      <c r="C6"/>
      <c r="D6" s="128">
        <v>40</v>
      </c>
      <c r="E6" s="219" t="s">
        <v>132</v>
      </c>
      <c r="F6" s="32">
        <v>0.28999999999999998</v>
      </c>
      <c r="G6"/>
    </row>
    <row r="7" spans="1:256" ht="13.5">
      <c r="A7" s="129" t="s">
        <v>133</v>
      </c>
      <c r="B7" s="129" t="s">
        <v>134</v>
      </c>
      <c r="C7" s="130"/>
      <c r="D7" s="128">
        <v>40</v>
      </c>
      <c r="E7" s="133"/>
      <c r="F7" s="32"/>
      <c r="G7" s="143"/>
    </row>
    <row r="8" spans="1:256" ht="13.5">
      <c r="A8" s="129" t="s">
        <v>135</v>
      </c>
      <c r="B8" s="129" t="s">
        <v>136</v>
      </c>
      <c r="C8" s="130"/>
      <c r="D8" s="128">
        <v>40</v>
      </c>
      <c r="E8" s="133" t="s">
        <v>132</v>
      </c>
      <c r="F8" s="32">
        <v>0.28999999999999998</v>
      </c>
      <c r="G8"/>
    </row>
    <row r="9" spans="1:256" ht="13.5">
      <c r="A9" s="129" t="s">
        <v>137</v>
      </c>
      <c r="B9" s="129" t="s">
        <v>138</v>
      </c>
      <c r="C9" s="130"/>
      <c r="D9" s="128">
        <v>40</v>
      </c>
      <c r="E9" s="133"/>
      <c r="F9" s="32"/>
      <c r="G9"/>
      <c r="H9" s="31"/>
    </row>
    <row r="10" spans="1:256" s="31" customFormat="1" ht="13.5">
      <c r="A10" s="134" t="s">
        <v>139</v>
      </c>
      <c r="B10" s="133" t="s">
        <v>140</v>
      </c>
      <c r="C10" s="133"/>
      <c r="D10" s="128">
        <v>40</v>
      </c>
      <c r="E10" s="133" t="s">
        <v>132</v>
      </c>
      <c r="F10" s="32">
        <v>0.28999999999999998</v>
      </c>
      <c r="G10"/>
      <c r="H10" s="34"/>
    </row>
    <row r="11" spans="1:256" s="31" customFormat="1" ht="13.5">
      <c r="A11" s="29" t="s">
        <v>185</v>
      </c>
      <c r="B11" s="29" t="s">
        <v>188</v>
      </c>
      <c r="C11" s="30"/>
      <c r="D11" s="192">
        <v>40</v>
      </c>
      <c r="E11" s="223" t="s">
        <v>129</v>
      </c>
      <c r="F11" s="32"/>
      <c r="G11"/>
      <c r="I11" s="35"/>
      <c r="J11" s="10"/>
      <c r="K11" s="10"/>
      <c r="L11" s="10"/>
      <c r="M11" s="34"/>
      <c r="N11" s="35"/>
      <c r="O11" s="10"/>
      <c r="P11" s="10"/>
      <c r="Q11" s="10"/>
      <c r="R11" s="34"/>
      <c r="S11" s="35"/>
      <c r="T11" s="10"/>
      <c r="U11" s="10"/>
      <c r="V11" s="10"/>
      <c r="W11" s="34"/>
      <c r="X11" s="35"/>
      <c r="Y11" s="10"/>
      <c r="Z11" s="10"/>
      <c r="AA11" s="10"/>
      <c r="AB11" s="34"/>
      <c r="AC11" s="35"/>
      <c r="AD11" s="10"/>
      <c r="AE11" s="10"/>
      <c r="AF11" s="10"/>
      <c r="AG11" s="34"/>
      <c r="AH11" s="35"/>
      <c r="AI11" s="10"/>
      <c r="AJ11" s="10"/>
      <c r="AK11" s="10"/>
      <c r="AL11" s="34"/>
      <c r="AM11" s="35"/>
      <c r="AN11" s="10"/>
      <c r="AO11" s="10"/>
      <c r="AP11" s="10"/>
      <c r="AQ11" s="34"/>
      <c r="AR11" s="35"/>
      <c r="AS11" s="10"/>
      <c r="AT11" s="10"/>
      <c r="AU11" s="10"/>
      <c r="AV11" s="34"/>
      <c r="AW11" s="35"/>
      <c r="AX11" s="10"/>
      <c r="AY11" s="10"/>
      <c r="AZ11" s="10"/>
      <c r="BA11" s="34"/>
      <c r="BB11" s="35"/>
      <c r="BC11" s="10"/>
      <c r="BD11" s="10"/>
      <c r="BE11" s="10"/>
      <c r="BF11" s="34"/>
      <c r="BG11" s="35"/>
      <c r="BH11" s="10"/>
      <c r="BI11" s="10"/>
      <c r="BJ11" s="10"/>
      <c r="BK11" s="34"/>
      <c r="BL11" s="35"/>
      <c r="BM11" s="10"/>
      <c r="BN11" s="10"/>
      <c r="BO11" s="10"/>
      <c r="BP11" s="34"/>
      <c r="BQ11" s="35"/>
      <c r="BR11" s="10"/>
      <c r="BS11" s="10"/>
      <c r="BT11" s="10"/>
      <c r="BU11" s="34"/>
      <c r="BV11" s="35"/>
      <c r="BW11" s="10"/>
      <c r="BX11" s="10"/>
      <c r="BY11" s="10"/>
      <c r="BZ11" s="34"/>
      <c r="CA11" s="35"/>
      <c r="CB11" s="10"/>
      <c r="CC11" s="10"/>
      <c r="CD11" s="10"/>
      <c r="CE11" s="34"/>
      <c r="CF11" s="35"/>
      <c r="CG11" s="10"/>
      <c r="CH11" s="10"/>
      <c r="CI11" s="10"/>
      <c r="CJ11" s="34"/>
      <c r="CK11" s="35"/>
      <c r="CL11" s="10"/>
      <c r="CM11" s="10"/>
      <c r="CN11" s="10"/>
      <c r="CO11" s="34"/>
      <c r="CP11" s="35"/>
      <c r="CQ11" s="10"/>
      <c r="CR11" s="10"/>
      <c r="CS11" s="10"/>
      <c r="CT11" s="34"/>
      <c r="CU11" s="35"/>
      <c r="CV11" s="10"/>
      <c r="CW11" s="10"/>
      <c r="CX11" s="10"/>
      <c r="CY11" s="34"/>
      <c r="CZ11" s="35"/>
      <c r="DA11" s="10"/>
      <c r="DB11" s="10"/>
      <c r="DC11" s="10"/>
      <c r="DD11" s="34"/>
      <c r="DE11" s="35"/>
      <c r="DF11" s="10"/>
      <c r="DG11" s="10"/>
      <c r="DH11" s="10"/>
      <c r="DI11" s="34"/>
      <c r="DJ11" s="35"/>
      <c r="DK11" s="10"/>
      <c r="DL11" s="10"/>
      <c r="DM11" s="10"/>
      <c r="DN11" s="34"/>
      <c r="DO11" s="35"/>
      <c r="DP11" s="10"/>
      <c r="DQ11" s="10"/>
      <c r="DR11" s="10"/>
      <c r="DS11" s="34"/>
      <c r="DT11" s="35"/>
      <c r="DU11" s="10"/>
      <c r="DV11" s="10"/>
      <c r="DW11" s="10"/>
      <c r="DX11" s="34"/>
      <c r="DY11" s="35"/>
      <c r="DZ11" s="10"/>
      <c r="EA11" s="10"/>
      <c r="EB11" s="10"/>
      <c r="EC11" s="34"/>
      <c r="ED11" s="35"/>
      <c r="EE11" s="10"/>
      <c r="EF11" s="10"/>
      <c r="EG11" s="10"/>
      <c r="EH11" s="34"/>
      <c r="EI11" s="35"/>
      <c r="EJ11" s="10"/>
      <c r="EK11" s="10"/>
      <c r="EL11" s="10"/>
      <c r="EM11" s="34"/>
      <c r="EN11" s="35"/>
      <c r="EO11" s="10"/>
      <c r="EP11" s="10"/>
      <c r="EQ11" s="10"/>
      <c r="ER11" s="34"/>
      <c r="ES11" s="35"/>
      <c r="ET11" s="10"/>
      <c r="EU11" s="10"/>
      <c r="EV11" s="10"/>
      <c r="EW11" s="34"/>
      <c r="EX11" s="35"/>
      <c r="EY11" s="10"/>
      <c r="EZ11" s="10"/>
      <c r="FA11" s="10"/>
      <c r="FB11" s="34"/>
      <c r="FC11" s="35"/>
      <c r="FD11" s="10"/>
      <c r="FE11" s="10"/>
      <c r="FF11" s="10"/>
      <c r="FG11" s="34"/>
      <c r="FH11" s="35"/>
      <c r="FI11" s="10"/>
      <c r="FJ11" s="10"/>
      <c r="FK11" s="10"/>
      <c r="FL11" s="34"/>
      <c r="FM11" s="35"/>
      <c r="FN11" s="10"/>
      <c r="FO11" s="10"/>
      <c r="FP11" s="10"/>
      <c r="FQ11" s="34"/>
      <c r="FR11" s="35"/>
      <c r="FS11" s="10"/>
      <c r="FT11" s="10"/>
      <c r="FU11" s="10"/>
      <c r="FV11" s="34"/>
      <c r="FW11" s="35"/>
      <c r="FX11" s="10"/>
      <c r="FY11" s="10"/>
      <c r="FZ11" s="10"/>
      <c r="GA11" s="34"/>
      <c r="GB11" s="35"/>
      <c r="GC11" s="10"/>
      <c r="GD11" s="10"/>
      <c r="GE11" s="10"/>
      <c r="GF11" s="34"/>
      <c r="GG11" s="35"/>
      <c r="GH11" s="10"/>
      <c r="GI11" s="10"/>
      <c r="GJ11" s="10"/>
      <c r="GK11" s="34"/>
      <c r="GL11" s="35"/>
      <c r="GM11" s="10"/>
      <c r="GN11" s="10"/>
      <c r="GO11" s="10"/>
      <c r="GP11" s="34"/>
      <c r="GQ11" s="35"/>
      <c r="GR11" s="10"/>
      <c r="GS11" s="10"/>
      <c r="GT11" s="10"/>
      <c r="GU11" s="34"/>
      <c r="GV11" s="35"/>
      <c r="GW11" s="10"/>
      <c r="GX11" s="10"/>
      <c r="GY11" s="10"/>
      <c r="GZ11" s="34"/>
      <c r="HA11" s="35"/>
      <c r="HB11" s="10"/>
      <c r="HC11" s="10"/>
      <c r="HD11" s="10"/>
      <c r="HE11" s="34"/>
      <c r="HF11" s="35"/>
      <c r="HG11" s="10"/>
      <c r="HH11" s="10"/>
      <c r="HI11" s="10"/>
      <c r="HJ11" s="34"/>
      <c r="HK11" s="35"/>
      <c r="HL11" s="10"/>
      <c r="HM11" s="10"/>
      <c r="HN11" s="10"/>
      <c r="HO11" s="34"/>
      <c r="HP11" s="35"/>
      <c r="HQ11" s="10"/>
      <c r="HR11" s="10"/>
      <c r="HS11" s="10"/>
      <c r="HT11" s="34"/>
      <c r="HU11" s="35"/>
      <c r="HV11" s="10"/>
      <c r="HW11" s="10"/>
      <c r="HX11" s="10"/>
      <c r="HY11" s="34"/>
      <c r="HZ11" s="35"/>
      <c r="IA11" s="10"/>
      <c r="IB11" s="10"/>
      <c r="IC11" s="10"/>
      <c r="ID11" s="34"/>
      <c r="IE11" s="35"/>
      <c r="IF11" s="10"/>
      <c r="IG11" s="10"/>
      <c r="IH11" s="10"/>
      <c r="II11" s="34"/>
      <c r="IJ11" s="35"/>
      <c r="IK11" s="10"/>
      <c r="IL11" s="10"/>
      <c r="IM11" s="10"/>
      <c r="IN11" s="34"/>
      <c r="IO11" s="35"/>
      <c r="IP11" s="10"/>
      <c r="IQ11" s="10"/>
      <c r="IR11" s="10"/>
      <c r="IS11" s="34"/>
      <c r="IT11" s="35"/>
      <c r="IU11" s="10"/>
      <c r="IV11" s="10"/>
    </row>
    <row r="12" spans="1:256" s="31" customFormat="1" ht="13.5">
      <c r="A12" s="129" t="s">
        <v>141</v>
      </c>
      <c r="B12" s="129" t="s">
        <v>142</v>
      </c>
      <c r="C12" s="132"/>
      <c r="D12" s="128">
        <v>40</v>
      </c>
      <c r="E12" s="133"/>
      <c r="F12" s="32"/>
      <c r="G12"/>
      <c r="H12" s="10"/>
    </row>
    <row r="13" spans="1:256" ht="13.5">
      <c r="A13" s="129" t="s">
        <v>143</v>
      </c>
      <c r="B13" s="129" t="s">
        <v>142</v>
      </c>
      <c r="C13" s="130"/>
      <c r="D13" s="128">
        <v>40</v>
      </c>
      <c r="E13" s="133"/>
      <c r="F13" s="32"/>
      <c r="G13"/>
    </row>
    <row r="14" spans="1:256" ht="13.5">
      <c r="A14" s="129" t="s">
        <v>144</v>
      </c>
      <c r="B14" s="129" t="s">
        <v>145</v>
      </c>
      <c r="C14" s="130"/>
      <c r="D14" s="128">
        <v>40</v>
      </c>
      <c r="E14" s="220"/>
      <c r="F14" s="32"/>
      <c r="G14"/>
    </row>
    <row r="15" spans="1:256" ht="13.5">
      <c r="A15" s="129" t="s">
        <v>146</v>
      </c>
      <c r="B15" s="129" t="s">
        <v>147</v>
      </c>
      <c r="C15" s="130"/>
      <c r="D15" s="128"/>
      <c r="E15" s="133"/>
      <c r="F15" s="32"/>
      <c r="G15"/>
    </row>
    <row r="16" spans="1:256" ht="13.5">
      <c r="A16" s="131" t="s">
        <v>148</v>
      </c>
      <c r="B16" s="131" t="s">
        <v>149</v>
      </c>
      <c r="C16" s="130"/>
      <c r="D16" s="128">
        <v>40</v>
      </c>
      <c r="E16" s="221" t="s">
        <v>132</v>
      </c>
      <c r="F16" s="32">
        <v>0.28999999999999998</v>
      </c>
      <c r="G16"/>
    </row>
    <row r="17" spans="1:7" ht="13.5">
      <c r="A17" s="129" t="s">
        <v>202</v>
      </c>
      <c r="B17" s="129" t="s">
        <v>257</v>
      </c>
      <c r="C17" s="130"/>
      <c r="D17" s="128">
        <v>40</v>
      </c>
      <c r="E17" s="133" t="s">
        <v>129</v>
      </c>
      <c r="F17" s="32"/>
      <c r="G17"/>
    </row>
    <row r="18" spans="1:7" ht="13.5">
      <c r="A18" s="129" t="s">
        <v>203</v>
      </c>
      <c r="B18" s="129" t="s">
        <v>257</v>
      </c>
      <c r="C18" s="130"/>
      <c r="D18" s="128">
        <v>40</v>
      </c>
      <c r="E18" s="133" t="s">
        <v>129</v>
      </c>
      <c r="F18" s="32"/>
      <c r="G18"/>
    </row>
    <row r="19" spans="1:7" ht="13.5">
      <c r="A19" s="129" t="s">
        <v>229</v>
      </c>
      <c r="B19" s="129" t="s">
        <v>230</v>
      </c>
      <c r="C19" s="130"/>
      <c r="D19" s="128">
        <v>40</v>
      </c>
      <c r="E19" s="133"/>
      <c r="F19" s="32"/>
      <c r="G19"/>
    </row>
    <row r="20" spans="1:7" ht="13.5">
      <c r="A20" s="129" t="s">
        <v>255</v>
      </c>
      <c r="B20" s="129" t="s">
        <v>256</v>
      </c>
      <c r="C20" s="130"/>
      <c r="D20" s="128">
        <v>40</v>
      </c>
      <c r="E20" s="129"/>
      <c r="F20" s="32"/>
      <c r="G20"/>
    </row>
    <row r="21" spans="1:7" ht="13.5">
      <c r="A21" s="135" t="s">
        <v>150</v>
      </c>
      <c r="B21" s="135" t="s">
        <v>151</v>
      </c>
      <c r="C21" s="10"/>
      <c r="D21" s="128">
        <v>40</v>
      </c>
      <c r="E21" s="222" t="s">
        <v>132</v>
      </c>
      <c r="F21" s="32">
        <v>0.28999999999999998</v>
      </c>
      <c r="G21"/>
    </row>
    <row r="22" spans="1:7" ht="13.5">
      <c r="A22" s="129" t="s">
        <v>152</v>
      </c>
      <c r="B22" s="129" t="s">
        <v>153</v>
      </c>
      <c r="C22" s="132"/>
      <c r="D22" s="128">
        <v>40</v>
      </c>
      <c r="E22" s="133"/>
      <c r="F22" s="32"/>
      <c r="G22"/>
    </row>
    <row r="23" spans="1:7" ht="13.5">
      <c r="A23" s="129" t="s">
        <v>154</v>
      </c>
      <c r="B23" s="129" t="s">
        <v>155</v>
      </c>
      <c r="C23" s="130"/>
      <c r="D23" s="128">
        <v>40</v>
      </c>
      <c r="E23" s="133" t="s">
        <v>129</v>
      </c>
      <c r="F23" s="32"/>
      <c r="G23"/>
    </row>
    <row r="24" spans="1:7" ht="13.5">
      <c r="A24" s="135" t="s">
        <v>156</v>
      </c>
      <c r="B24" s="135" t="s">
        <v>157</v>
      </c>
      <c r="C24" s="10"/>
      <c r="D24" s="128">
        <v>40</v>
      </c>
      <c r="E24" s="222" t="s">
        <v>132</v>
      </c>
      <c r="F24" s="32">
        <v>0.28999999999999998</v>
      </c>
      <c r="G24"/>
    </row>
    <row r="25" spans="1:7" ht="13.5">
      <c r="A25" s="129" t="s">
        <v>158</v>
      </c>
      <c r="B25" s="129" t="s">
        <v>159</v>
      </c>
      <c r="C25" s="130"/>
      <c r="D25" s="128">
        <v>40</v>
      </c>
      <c r="E25" s="133" t="s">
        <v>132</v>
      </c>
      <c r="F25" s="32">
        <v>0.28999999999999998</v>
      </c>
      <c r="G25"/>
    </row>
    <row r="26" spans="1:7" ht="13.5">
      <c r="A26" s="129" t="s">
        <v>160</v>
      </c>
      <c r="B26" s="129" t="s">
        <v>161</v>
      </c>
      <c r="C26" s="130"/>
      <c r="D26" s="128">
        <v>40</v>
      </c>
      <c r="E26" s="133" t="s">
        <v>132</v>
      </c>
      <c r="F26" s="32">
        <v>0.28999999999999998</v>
      </c>
      <c r="G26"/>
    </row>
    <row r="27" spans="1:7" ht="13.5">
      <c r="A27" s="129" t="s">
        <v>139</v>
      </c>
      <c r="B27" s="129" t="s">
        <v>162</v>
      </c>
      <c r="C27" s="130"/>
      <c r="D27" s="128">
        <v>40</v>
      </c>
      <c r="E27" s="133" t="s">
        <v>132</v>
      </c>
      <c r="F27" s="32">
        <v>0.28999999999999998</v>
      </c>
      <c r="G27"/>
    </row>
    <row r="28" spans="1:7" ht="13.5">
      <c r="A28" s="129" t="s">
        <v>163</v>
      </c>
      <c r="B28" s="129" t="s">
        <v>164</v>
      </c>
      <c r="C28" s="130"/>
      <c r="D28" s="128">
        <v>40</v>
      </c>
      <c r="E28" s="133" t="s">
        <v>132</v>
      </c>
      <c r="F28" s="32">
        <v>0.28999999999999998</v>
      </c>
      <c r="G28"/>
    </row>
    <row r="29" spans="1:7" ht="13.5">
      <c r="A29" s="129" t="s">
        <v>204</v>
      </c>
      <c r="B29" s="129" t="s">
        <v>205</v>
      </c>
      <c r="C29" s="130"/>
      <c r="D29" s="128">
        <v>40</v>
      </c>
      <c r="E29" s="133"/>
      <c r="F29" s="32"/>
      <c r="G29"/>
    </row>
    <row r="30" spans="1:7" ht="13.5">
      <c r="A30" s="129" t="s">
        <v>206</v>
      </c>
      <c r="B30" s="129" t="s">
        <v>207</v>
      </c>
      <c r="C30" s="130"/>
      <c r="D30" s="128">
        <v>40</v>
      </c>
      <c r="E30" s="133" t="s">
        <v>129</v>
      </c>
      <c r="F30" s="32"/>
      <c r="G30"/>
    </row>
    <row r="31" spans="1:7">
      <c r="A31" s="129" t="s">
        <v>165</v>
      </c>
      <c r="B31" s="129" t="s">
        <v>166</v>
      </c>
      <c r="C31" s="130"/>
      <c r="D31" s="128">
        <v>40</v>
      </c>
      <c r="E31" s="133" t="s">
        <v>132</v>
      </c>
      <c r="F31" s="32">
        <v>0.28999999999999998</v>
      </c>
      <c r="G31" s="31"/>
    </row>
    <row r="32" spans="1:7" ht="13.5">
      <c r="A32" s="129" t="s">
        <v>208</v>
      </c>
      <c r="B32" s="129" t="s">
        <v>209</v>
      </c>
      <c r="C32" s="130"/>
      <c r="D32" s="128">
        <v>40</v>
      </c>
      <c r="E32" s="133" t="s">
        <v>129</v>
      </c>
      <c r="F32" s="32"/>
      <c r="G32"/>
    </row>
    <row r="33" spans="1:7" ht="13.5">
      <c r="A33" s="131" t="s">
        <v>167</v>
      </c>
      <c r="B33" s="131" t="s">
        <v>168</v>
      </c>
      <c r="C33" s="130"/>
      <c r="D33" s="128">
        <v>40</v>
      </c>
      <c r="E33" s="221"/>
      <c r="F33" s="32"/>
      <c r="G33"/>
    </row>
    <row r="34" spans="1:7" ht="13.5">
      <c r="A34" s="129" t="s">
        <v>169</v>
      </c>
      <c r="B34" s="129" t="s">
        <v>170</v>
      </c>
      <c r="C34" s="130"/>
      <c r="D34" s="128">
        <v>40</v>
      </c>
      <c r="E34" s="133" t="s">
        <v>129</v>
      </c>
      <c r="F34" s="32"/>
      <c r="G34"/>
    </row>
    <row r="35" spans="1:7" ht="13.5">
      <c r="A35" s="129" t="s">
        <v>171</v>
      </c>
      <c r="B35" s="129" t="s">
        <v>172</v>
      </c>
      <c r="C35" s="130"/>
      <c r="D35" s="128">
        <v>40</v>
      </c>
      <c r="E35" s="133" t="s">
        <v>132</v>
      </c>
      <c r="F35" s="32">
        <v>0.28999999999999998</v>
      </c>
      <c r="G35"/>
    </row>
    <row r="36" spans="1:7" ht="13.5">
      <c r="A36" s="129" t="s">
        <v>173</v>
      </c>
      <c r="B36" s="129" t="s">
        <v>174</v>
      </c>
      <c r="C36" s="130"/>
      <c r="D36" s="128">
        <v>40</v>
      </c>
      <c r="E36" s="133" t="s">
        <v>129</v>
      </c>
      <c r="F36" s="32"/>
      <c r="G36"/>
    </row>
    <row r="37" spans="1:7" ht="13.5">
      <c r="A37" s="129" t="s">
        <v>175</v>
      </c>
      <c r="B37" s="129" t="s">
        <v>176</v>
      </c>
      <c r="C37" s="130"/>
      <c r="D37" s="128">
        <v>40</v>
      </c>
      <c r="E37" s="133" t="s">
        <v>132</v>
      </c>
      <c r="F37" s="32">
        <v>0.28999999999999998</v>
      </c>
      <c r="G37"/>
    </row>
    <row r="38" spans="1:7" ht="13.5">
      <c r="A38" s="129" t="s">
        <v>177</v>
      </c>
      <c r="B38" s="129" t="s">
        <v>178</v>
      </c>
      <c r="C38" s="130"/>
      <c r="D38" s="128">
        <v>40</v>
      </c>
      <c r="E38" s="133"/>
      <c r="F38" s="32"/>
      <c r="G38"/>
    </row>
    <row r="39" spans="1:7" ht="13.5">
      <c r="A39" s="129" t="s">
        <v>179</v>
      </c>
      <c r="B39" s="129" t="s">
        <v>180</v>
      </c>
      <c r="C39" s="130"/>
      <c r="D39" s="128">
        <v>40</v>
      </c>
      <c r="E39" s="221" t="s">
        <v>132</v>
      </c>
      <c r="F39" s="32">
        <v>0.28999999999999998</v>
      </c>
      <c r="G39"/>
    </row>
    <row r="40" spans="1:7" ht="13.5">
      <c r="A40" s="129" t="s">
        <v>181</v>
      </c>
      <c r="B40" s="129" t="s">
        <v>182</v>
      </c>
      <c r="C40" s="130"/>
      <c r="D40" s="128">
        <v>40</v>
      </c>
      <c r="E40" s="133"/>
      <c r="F40" s="32"/>
      <c r="G40"/>
    </row>
    <row r="41" spans="1:7" ht="13.5">
      <c r="A41" s="134" t="s">
        <v>148</v>
      </c>
      <c r="B41" s="133" t="s">
        <v>182</v>
      </c>
      <c r="C41" s="133"/>
      <c r="D41" s="128">
        <v>40</v>
      </c>
      <c r="E41" s="133"/>
      <c r="F41" s="32"/>
      <c r="G41"/>
    </row>
    <row r="42" spans="1:7" ht="13.5">
      <c r="A42" s="129" t="s">
        <v>253</v>
      </c>
      <c r="B42" s="129" t="s">
        <v>254</v>
      </c>
      <c r="C42" s="130"/>
      <c r="D42" s="128">
        <v>40</v>
      </c>
      <c r="E42" s="133" t="s">
        <v>129</v>
      </c>
      <c r="F42" s="32"/>
      <c r="G42"/>
    </row>
    <row r="43" spans="1:7" ht="13.5">
      <c r="A43" s="129" t="s">
        <v>183</v>
      </c>
      <c r="B43" s="129" t="s">
        <v>184</v>
      </c>
      <c r="C43" s="130"/>
      <c r="D43" s="128">
        <v>40</v>
      </c>
      <c r="E43" s="220"/>
      <c r="F43" s="32"/>
      <c r="G43"/>
    </row>
    <row r="44" spans="1:7" ht="13.5">
      <c r="A44" s="129"/>
      <c r="B44" s="129"/>
      <c r="C44" s="130"/>
      <c r="D44" s="128"/>
      <c r="E44" s="129"/>
      <c r="F44" s="32"/>
      <c r="G44"/>
    </row>
    <row r="45" spans="1:7" ht="13.5">
      <c r="A45" s="129"/>
      <c r="B45" s="129"/>
      <c r="C45" s="130"/>
      <c r="D45" s="128"/>
      <c r="E45" s="129"/>
      <c r="F45" s="32"/>
      <c r="G45"/>
    </row>
    <row r="46" spans="1:7" ht="13.5">
      <c r="A46" s="129"/>
      <c r="B46" s="129"/>
      <c r="C46" s="130"/>
      <c r="D46" s="128"/>
      <c r="E46" s="129"/>
      <c r="F46" s="32"/>
      <c r="G46"/>
    </row>
    <row r="47" spans="1:7" ht="13.5">
      <c r="A47" s="134"/>
      <c r="B47" s="133"/>
      <c r="C47" s="133"/>
      <c r="D47" s="128"/>
      <c r="E47" s="133"/>
      <c r="F47" s="32"/>
      <c r="G47"/>
    </row>
    <row r="48" spans="1:7" ht="13.5">
      <c r="A48" s="129"/>
      <c r="B48" s="129"/>
      <c r="C48" s="132"/>
      <c r="D48" s="128"/>
      <c r="E48" s="133"/>
      <c r="F48" s="32"/>
      <c r="G48"/>
    </row>
    <row r="49" spans="1:7" ht="13.5">
      <c r="A49" s="129"/>
      <c r="B49" s="129"/>
      <c r="C49" s="130"/>
      <c r="D49" s="128"/>
      <c r="E49" s="135"/>
      <c r="F49" s="32"/>
      <c r="G49"/>
    </row>
    <row r="50" spans="1:7" ht="13.5">
      <c r="A50" s="129"/>
      <c r="B50" s="129"/>
      <c r="C50" s="130"/>
      <c r="D50" s="193"/>
      <c r="E50" s="135"/>
      <c r="F50" s="32"/>
      <c r="G50"/>
    </row>
    <row r="51" spans="1:7" ht="13">
      <c r="A51" s="144" t="s">
        <v>93</v>
      </c>
      <c r="B51" s="144"/>
      <c r="C51" s="145"/>
      <c r="E51" s="36" t="s">
        <v>26</v>
      </c>
      <c r="F51" s="37">
        <f>SUM(D4:D47)</f>
        <v>1520</v>
      </c>
    </row>
    <row r="52" spans="1:7" ht="13">
      <c r="A52" s="144" t="s">
        <v>84</v>
      </c>
      <c r="B52" s="144"/>
      <c r="C52" s="145"/>
      <c r="E52" s="36" t="s">
        <v>27</v>
      </c>
      <c r="F52" s="38">
        <f>SUM(F4:F51)+F47</f>
        <v>1524.06</v>
      </c>
    </row>
    <row r="53" spans="1:7" ht="13">
      <c r="C53" s="30"/>
      <c r="E53" s="36" t="s">
        <v>120</v>
      </c>
      <c r="F53" s="39">
        <f>SUM(F52-F51)</f>
        <v>4.0599999999999454</v>
      </c>
    </row>
    <row r="54" spans="1:7" ht="13">
      <c r="C54" s="30"/>
      <c r="E54" s="36"/>
      <c r="F54" s="39"/>
    </row>
    <row r="55" spans="1:7" ht="13">
      <c r="C55" s="30"/>
      <c r="E55" s="36" t="s">
        <v>28</v>
      </c>
      <c r="F55" s="38">
        <v>40</v>
      </c>
    </row>
    <row r="56" spans="1:7" ht="13">
      <c r="C56" s="30"/>
      <c r="E56" s="36"/>
      <c r="F56" s="39"/>
    </row>
    <row r="57" spans="1:7" s="8" customFormat="1" ht="13">
      <c r="A57" s="244" t="s">
        <v>186</v>
      </c>
      <c r="B57" s="245"/>
      <c r="C57" s="245"/>
      <c r="D57" s="245"/>
      <c r="E57" s="245"/>
    </row>
    <row r="58" spans="1:7" s="41" customFormat="1" ht="13">
      <c r="A58" s="28" t="s">
        <v>22</v>
      </c>
      <c r="B58" s="28" t="s">
        <v>21</v>
      </c>
      <c r="C58" s="28" t="s">
        <v>23</v>
      </c>
      <c r="D58" s="137" t="s">
        <v>24</v>
      </c>
      <c r="E58" s="40" t="s">
        <v>25</v>
      </c>
    </row>
    <row r="59" spans="1:7">
      <c r="C59" s="33"/>
    </row>
    <row r="60" spans="1:7">
      <c r="C60" s="33"/>
      <c r="D60" s="171"/>
    </row>
    <row r="61" spans="1:7">
      <c r="C61" s="33"/>
      <c r="D61" s="171"/>
    </row>
    <row r="62" spans="1:7">
      <c r="C62" s="33"/>
      <c r="D62" s="195"/>
    </row>
    <row r="63" spans="1:7">
      <c r="C63" s="33"/>
      <c r="D63" s="195"/>
    </row>
    <row r="64" spans="1:7">
      <c r="C64" s="33"/>
      <c r="D64" s="195"/>
    </row>
    <row r="65" spans="1:5">
      <c r="C65" s="33"/>
      <c r="D65" s="171"/>
    </row>
    <row r="66" spans="1:5">
      <c r="C66" s="33"/>
    </row>
    <row r="67" spans="1:5">
      <c r="C67" s="33"/>
    </row>
    <row r="68" spans="1:5">
      <c r="C68" s="33"/>
    </row>
    <row r="69" spans="1:5">
      <c r="C69" s="33"/>
    </row>
    <row r="70" spans="1:5">
      <c r="C70" s="33"/>
      <c r="D70" s="156"/>
    </row>
    <row r="71" spans="1:5" s="43" customFormat="1" ht="13" thickBot="1">
      <c r="A71" s="42"/>
      <c r="B71" s="42"/>
      <c r="C71" s="216"/>
      <c r="D71" s="138">
        <f>SUM(D59:D70)</f>
        <v>0</v>
      </c>
      <c r="E71" s="42"/>
    </row>
    <row r="72" spans="1:5" ht="13">
      <c r="B72" s="36" t="s">
        <v>98</v>
      </c>
      <c r="C72" s="31"/>
    </row>
    <row r="73" spans="1:5">
      <c r="B73" s="29" t="s">
        <v>92</v>
      </c>
      <c r="D73" s="136">
        <v>11000</v>
      </c>
    </row>
    <row r="74" spans="1:5">
      <c r="C74" s="33"/>
    </row>
    <row r="75" spans="1:5">
      <c r="C75" s="33"/>
    </row>
    <row r="76" spans="1:5">
      <c r="C76" s="33"/>
    </row>
    <row r="77" spans="1:5">
      <c r="C77" s="33"/>
      <c r="D77" s="136">
        <f>SUM(D73:D76)</f>
        <v>11000</v>
      </c>
    </row>
    <row r="78" spans="1:5">
      <c r="C78" s="33"/>
    </row>
    <row r="79" spans="1:5">
      <c r="C79" s="33"/>
    </row>
    <row r="80" spans="1:5">
      <c r="C80" s="33"/>
    </row>
    <row r="81" spans="3:3">
      <c r="C81" s="33"/>
    </row>
    <row r="82" spans="3:3">
      <c r="C82" s="33"/>
    </row>
    <row r="83" spans="3:3">
      <c r="C83" s="33"/>
    </row>
    <row r="84" spans="3:3">
      <c r="C84" s="33"/>
    </row>
    <row r="85" spans="3:3">
      <c r="C85" s="33"/>
    </row>
  </sheetData>
  <autoFilter ref="A4:F46">
    <sortState ref="A5:F41">
      <sortCondition ref="B4:B38"/>
    </sortState>
  </autoFilter>
  <sortState ref="A5:G43">
    <sortCondition ref="B5:B43"/>
  </sortState>
  <mergeCells count="4">
    <mergeCell ref="A57:E57"/>
    <mergeCell ref="A1:E1"/>
    <mergeCell ref="A2:E2"/>
    <mergeCell ref="A3:E3"/>
  </mergeCells>
  <phoneticPr fontId="2"/>
  <printOptions horizontalCentered="1" gridLines="1"/>
  <pageMargins left="0.25" right="0.25" top="0.75" bottom="0.75" header="0.3" footer="0.3"/>
  <pageSetup fitToWidth="2" fitToHeight="2" orientation="portrait" horizontalDpi="2400" verticalDpi="2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98"/>
  <sheetViews>
    <sheetView topLeftCell="A52" workbookViewId="0">
      <selection activeCell="G84" sqref="G84"/>
    </sheetView>
  </sheetViews>
  <sheetFormatPr defaultColWidth="8.765625" defaultRowHeight="13"/>
  <cols>
    <col min="1" max="3" width="8.765625" style="10"/>
    <col min="4" max="4" width="11.765625" style="10" customWidth="1"/>
    <col min="5" max="5" width="11.15234375" style="11" customWidth="1"/>
    <col min="6" max="6" width="10.61328125" style="12" customWidth="1"/>
    <col min="7" max="7" width="28.3828125" style="10" customWidth="1"/>
    <col min="8" max="16384" width="8.765625" style="10"/>
  </cols>
  <sheetData>
    <row r="1" spans="1:7" ht="13" customHeight="1">
      <c r="A1" s="9" t="s">
        <v>29</v>
      </c>
      <c r="F1" s="12" t="s">
        <v>30</v>
      </c>
      <c r="G1" s="13" t="s">
        <v>31</v>
      </c>
    </row>
    <row r="2" spans="1:7" ht="13" customHeight="1">
      <c r="A2" s="10" t="s">
        <v>32</v>
      </c>
      <c r="E2" s="11">
        <v>500</v>
      </c>
      <c r="F2" s="14"/>
      <c r="G2" s="10" t="s">
        <v>189</v>
      </c>
    </row>
    <row r="3" spans="1:7" ht="13" customHeight="1">
      <c r="E3" s="11">
        <v>1000</v>
      </c>
      <c r="F3" s="11"/>
      <c r="G3" s="10" t="s">
        <v>234</v>
      </c>
    </row>
    <row r="4" spans="1:7" ht="13" customHeight="1">
      <c r="E4" s="11">
        <v>5000</v>
      </c>
      <c r="F4" s="14"/>
      <c r="G4" s="10" t="s">
        <v>261</v>
      </c>
    </row>
    <row r="5" spans="1:7" ht="13" customHeight="1">
      <c r="E5" s="11">
        <v>500</v>
      </c>
      <c r="F5" s="14"/>
      <c r="G5" s="10" t="s">
        <v>189</v>
      </c>
    </row>
    <row r="6" spans="1:7" ht="13" customHeight="1">
      <c r="F6" s="14"/>
    </row>
    <row r="7" spans="1:7" ht="13" customHeight="1">
      <c r="F7" s="14"/>
    </row>
    <row r="8" spans="1:7" ht="13" customHeight="1">
      <c r="F8" s="14"/>
    </row>
    <row r="9" spans="1:7" ht="13" customHeight="1">
      <c r="F9" s="14"/>
    </row>
    <row r="10" spans="1:7" ht="13" customHeight="1">
      <c r="F10" s="14"/>
    </row>
    <row r="11" spans="1:7" ht="13" customHeight="1">
      <c r="F11" s="14"/>
    </row>
    <row r="12" spans="1:7" ht="13" customHeight="1">
      <c r="F12" s="14"/>
    </row>
    <row r="13" spans="1:7" ht="13" customHeight="1">
      <c r="F13" s="14"/>
    </row>
    <row r="14" spans="1:7" ht="13" customHeight="1">
      <c r="F14" s="14"/>
    </row>
    <row r="15" spans="1:7" ht="12.75" customHeight="1" thickBot="1">
      <c r="F15" s="14"/>
    </row>
    <row r="16" spans="1:7" ht="13" customHeight="1" thickBot="1">
      <c r="F16" s="15">
        <f>SUM(E2:E16)</f>
        <v>7000</v>
      </c>
    </row>
    <row r="17" spans="1:7" ht="13" customHeight="1">
      <c r="A17" s="10" t="s">
        <v>33</v>
      </c>
      <c r="E17" s="11">
        <v>48</v>
      </c>
      <c r="F17" s="14"/>
      <c r="G17" s="10" t="s">
        <v>199</v>
      </c>
    </row>
    <row r="18" spans="1:7" ht="13" customHeight="1">
      <c r="E18" s="11">
        <v>271.49</v>
      </c>
      <c r="F18" s="14"/>
      <c r="G18" s="10" t="s">
        <v>237</v>
      </c>
    </row>
    <row r="19" spans="1:7" ht="13" customHeight="1">
      <c r="E19" s="11">
        <v>21</v>
      </c>
      <c r="F19" s="14"/>
      <c r="G19" s="10" t="s">
        <v>251</v>
      </c>
    </row>
    <row r="20" spans="1:7" ht="13" customHeight="1">
      <c r="E20" s="11">
        <v>20</v>
      </c>
      <c r="F20" s="14"/>
      <c r="G20" s="10" t="s">
        <v>277</v>
      </c>
    </row>
    <row r="21" spans="1:7" ht="13" customHeight="1">
      <c r="E21" s="11">
        <v>100</v>
      </c>
      <c r="F21" s="14"/>
      <c r="G21" s="10" t="s">
        <v>285</v>
      </c>
    </row>
    <row r="22" spans="1:7" ht="13" customHeight="1">
      <c r="F22" s="14"/>
    </row>
    <row r="23" spans="1:7" ht="13" customHeight="1">
      <c r="F23" s="14"/>
    </row>
    <row r="24" spans="1:7" ht="13" customHeight="1">
      <c r="F24" s="14"/>
    </row>
    <row r="25" spans="1:7" ht="13" customHeight="1">
      <c r="F25" s="14"/>
    </row>
    <row r="26" spans="1:7" ht="13" customHeight="1">
      <c r="F26" s="14"/>
    </row>
    <row r="27" spans="1:7" ht="13" customHeight="1" thickBot="1">
      <c r="F27" s="14"/>
    </row>
    <row r="28" spans="1:7" ht="13" customHeight="1" thickBot="1">
      <c r="F28" s="15">
        <f>SUM(E17:E28)</f>
        <v>460.49</v>
      </c>
    </row>
    <row r="29" spans="1:7" ht="13" customHeight="1">
      <c r="A29" s="10" t="s">
        <v>34</v>
      </c>
      <c r="F29" s="14"/>
    </row>
    <row r="30" spans="1:7" ht="13" customHeight="1">
      <c r="F30" s="14"/>
    </row>
    <row r="31" spans="1:7" ht="13" customHeight="1">
      <c r="F31" s="14"/>
    </row>
    <row r="32" spans="1:7" ht="13" customHeight="1" thickBot="1">
      <c r="F32" s="14"/>
    </row>
    <row r="33" spans="1:7" ht="13" customHeight="1" thickBot="1">
      <c r="F33" s="15">
        <f>SUM(E29:E33)</f>
        <v>0</v>
      </c>
    </row>
    <row r="34" spans="1:7" ht="13" customHeight="1">
      <c r="A34" s="10" t="s">
        <v>35</v>
      </c>
      <c r="E34" s="11">
        <v>51.51</v>
      </c>
      <c r="F34" s="14"/>
      <c r="G34" s="10" t="s">
        <v>247</v>
      </c>
    </row>
    <row r="35" spans="1:7" ht="13" customHeight="1">
      <c r="E35" s="152">
        <v>13.1</v>
      </c>
      <c r="F35" s="14"/>
      <c r="G35" s="10" t="s">
        <v>222</v>
      </c>
    </row>
    <row r="36" spans="1:7" ht="13" customHeight="1">
      <c r="E36" s="153">
        <v>32</v>
      </c>
      <c r="F36" s="14"/>
      <c r="G36" s="10" t="s">
        <v>247</v>
      </c>
    </row>
    <row r="37" spans="1:7" ht="13" customHeight="1">
      <c r="E37" s="11">
        <v>259.82</v>
      </c>
      <c r="F37" s="14"/>
      <c r="G37" s="10" t="s">
        <v>247</v>
      </c>
    </row>
    <row r="38" spans="1:7" ht="13" customHeight="1">
      <c r="E38" s="11">
        <v>75.75</v>
      </c>
      <c r="F38" s="14"/>
      <c r="G38" s="10" t="s">
        <v>278</v>
      </c>
    </row>
    <row r="39" spans="1:7" ht="13" customHeight="1">
      <c r="E39" s="11">
        <v>11.27</v>
      </c>
      <c r="F39" s="14"/>
      <c r="G39" s="10" t="s">
        <v>222</v>
      </c>
    </row>
    <row r="40" spans="1:7" ht="13" customHeight="1">
      <c r="F40" s="14"/>
    </row>
    <row r="41" spans="1:7" ht="13" customHeight="1" thickBot="1">
      <c r="F41" s="14"/>
    </row>
    <row r="42" spans="1:7" ht="13" customHeight="1" thickBot="1">
      <c r="F42" s="15">
        <f>SUM(E34:E42)</f>
        <v>443.45</v>
      </c>
    </row>
    <row r="43" spans="1:7" ht="13" customHeight="1" thickBot="1">
      <c r="A43" s="10" t="s">
        <v>36</v>
      </c>
      <c r="F43" s="14"/>
    </row>
    <row r="44" spans="1:7" ht="13" customHeight="1" thickBot="1">
      <c r="F44" s="16">
        <f>'Fees Paid'!F53</f>
        <v>4.0599999999999454</v>
      </c>
    </row>
    <row r="45" spans="1:7" ht="13" customHeight="1">
      <c r="A45" s="10" t="s">
        <v>37</v>
      </c>
      <c r="F45" s="14"/>
    </row>
    <row r="46" spans="1:7" ht="13" customHeight="1">
      <c r="F46" s="14"/>
    </row>
    <row r="47" spans="1:7" ht="13" customHeight="1">
      <c r="F47" s="14"/>
    </row>
    <row r="48" spans="1:7" ht="13" customHeight="1" thickBot="1">
      <c r="F48" s="14"/>
    </row>
    <row r="49" spans="1:6" ht="13" customHeight="1" thickBot="1">
      <c r="F49" s="15">
        <f>SUM(E45:E49)</f>
        <v>0</v>
      </c>
    </row>
    <row r="50" spans="1:6" ht="13" customHeight="1">
      <c r="A50" s="10" t="s">
        <v>38</v>
      </c>
      <c r="F50" s="14"/>
    </row>
    <row r="51" spans="1:6" ht="13" customHeight="1">
      <c r="F51" s="14"/>
    </row>
    <row r="52" spans="1:6" ht="13" customHeight="1">
      <c r="F52" s="14"/>
    </row>
    <row r="53" spans="1:6" ht="13" customHeight="1">
      <c r="F53" s="14"/>
    </row>
    <row r="54" spans="1:6" ht="13" customHeight="1">
      <c r="F54" s="14"/>
    </row>
    <row r="55" spans="1:6" ht="13" customHeight="1">
      <c r="F55" s="14"/>
    </row>
    <row r="56" spans="1:6" ht="13" customHeight="1">
      <c r="F56" s="14"/>
    </row>
    <row r="57" spans="1:6" ht="13" customHeight="1" thickBot="1">
      <c r="F57" s="14"/>
    </row>
    <row r="58" spans="1:6" ht="13" customHeight="1" thickBot="1">
      <c r="F58" s="15">
        <f>SUM(E50:E58)</f>
        <v>0</v>
      </c>
    </row>
    <row r="59" spans="1:6" ht="13" customHeight="1" thickBot="1">
      <c r="A59" s="10" t="s">
        <v>39</v>
      </c>
      <c r="F59" s="14"/>
    </row>
    <row r="60" spans="1:6" ht="13" customHeight="1" thickBot="1">
      <c r="F60" s="15">
        <f>'Fees Paid'!F51</f>
        <v>1520</v>
      </c>
    </row>
    <row r="61" spans="1:6" ht="13" customHeight="1">
      <c r="A61" s="10" t="s">
        <v>40</v>
      </c>
      <c r="F61" s="14"/>
    </row>
    <row r="62" spans="1:6" ht="13" customHeight="1">
      <c r="F62" s="17"/>
    </row>
    <row r="63" spans="1:6" ht="13" customHeight="1" thickBot="1">
      <c r="F63" s="17"/>
    </row>
    <row r="64" spans="1:6" ht="13" customHeight="1" thickBot="1">
      <c r="F64" s="15">
        <f>SUM(E61:E64)</f>
        <v>0</v>
      </c>
    </row>
    <row r="65" spans="1:7" ht="13" customHeight="1">
      <c r="A65" s="10" t="s">
        <v>81</v>
      </c>
      <c r="E65" s="11">
        <v>35</v>
      </c>
      <c r="G65" s="10" t="s">
        <v>193</v>
      </c>
    </row>
    <row r="66" spans="1:7" ht="13" customHeight="1">
      <c r="E66" s="11">
        <v>5</v>
      </c>
      <c r="G66" s="10" t="s">
        <v>194</v>
      </c>
    </row>
    <row r="67" spans="1:7" ht="13" customHeight="1">
      <c r="E67" s="11">
        <v>63</v>
      </c>
      <c r="G67" s="10" t="s">
        <v>200</v>
      </c>
    </row>
    <row r="68" spans="1:7" ht="13" customHeight="1">
      <c r="E68" s="11">
        <v>24.34</v>
      </c>
      <c r="G68" s="10" t="s">
        <v>220</v>
      </c>
    </row>
    <row r="69" spans="1:7" ht="13" customHeight="1">
      <c r="E69" s="11">
        <v>75</v>
      </c>
      <c r="G69" s="10" t="s">
        <v>221</v>
      </c>
    </row>
    <row r="70" spans="1:7" ht="13" customHeight="1">
      <c r="E70" s="11">
        <v>50</v>
      </c>
      <c r="F70" s="19"/>
      <c r="G70" s="10" t="s">
        <v>235</v>
      </c>
    </row>
    <row r="71" spans="1:7" ht="13" customHeight="1">
      <c r="E71" s="11">
        <v>8</v>
      </c>
      <c r="F71" s="19"/>
      <c r="G71" s="10" t="s">
        <v>236</v>
      </c>
    </row>
    <row r="72" spans="1:7" ht="13" customHeight="1">
      <c r="E72" s="11">
        <v>379</v>
      </c>
      <c r="F72" s="19"/>
      <c r="G72" s="10" t="s">
        <v>221</v>
      </c>
    </row>
    <row r="73" spans="1:7" ht="13" customHeight="1">
      <c r="E73" s="11">
        <v>19</v>
      </c>
      <c r="F73" s="19"/>
      <c r="G73" s="10" t="s">
        <v>249</v>
      </c>
    </row>
    <row r="74" spans="1:7" ht="13" customHeight="1">
      <c r="E74" s="11">
        <v>6</v>
      </c>
      <c r="F74" s="19"/>
      <c r="G74" s="57" t="s">
        <v>250</v>
      </c>
    </row>
    <row r="75" spans="1:7" ht="13" customHeight="1">
      <c r="E75" s="11">
        <v>13</v>
      </c>
      <c r="F75" s="19"/>
      <c r="G75" s="57" t="s">
        <v>264</v>
      </c>
    </row>
    <row r="76" spans="1:7" ht="13" customHeight="1">
      <c r="E76" s="11">
        <v>64</v>
      </c>
      <c r="F76" s="19"/>
      <c r="G76" s="10" t="s">
        <v>265</v>
      </c>
    </row>
    <row r="77" spans="1:7" ht="13" customHeight="1">
      <c r="E77" s="11">
        <v>488.7</v>
      </c>
      <c r="F77" s="14"/>
      <c r="G77" s="10" t="s">
        <v>268</v>
      </c>
    </row>
    <row r="78" spans="1:7" ht="13" customHeight="1">
      <c r="E78" s="11">
        <v>68.16</v>
      </c>
      <c r="F78" s="19"/>
      <c r="G78" s="10" t="s">
        <v>267</v>
      </c>
    </row>
    <row r="79" spans="1:7" ht="13" customHeight="1">
      <c r="E79" s="11">
        <v>24.32</v>
      </c>
      <c r="F79" s="19"/>
      <c r="G79" s="10" t="s">
        <v>266</v>
      </c>
    </row>
    <row r="80" spans="1:7" ht="13" customHeight="1">
      <c r="E80" s="11">
        <v>32</v>
      </c>
      <c r="F80" s="19"/>
      <c r="G80" s="10" t="s">
        <v>269</v>
      </c>
    </row>
    <row r="81" spans="1:7" ht="13" customHeight="1">
      <c r="E81" s="11">
        <v>50</v>
      </c>
      <c r="F81" s="19"/>
      <c r="G81" s="10" t="s">
        <v>273</v>
      </c>
    </row>
    <row r="82" spans="1:7" ht="13" customHeight="1">
      <c r="E82" s="11">
        <v>25</v>
      </c>
      <c r="F82" s="19"/>
      <c r="G82" s="10" t="s">
        <v>276</v>
      </c>
    </row>
    <row r="83" spans="1:7" ht="13" customHeight="1">
      <c r="E83" s="11">
        <v>39</v>
      </c>
      <c r="F83" s="19"/>
      <c r="G83" s="10" t="s">
        <v>279</v>
      </c>
    </row>
    <row r="84" spans="1:7" ht="13" customHeight="1">
      <c r="E84" s="11">
        <v>25</v>
      </c>
      <c r="F84" s="19"/>
      <c r="G84" s="10" t="s">
        <v>284</v>
      </c>
    </row>
    <row r="85" spans="1:7" ht="13" customHeight="1">
      <c r="F85" s="19"/>
    </row>
    <row r="86" spans="1:7" ht="13" customHeight="1">
      <c r="F86" s="19"/>
    </row>
    <row r="87" spans="1:7" ht="13" customHeight="1">
      <c r="F87" s="19"/>
    </row>
    <row r="88" spans="1:7" ht="13" customHeight="1">
      <c r="F88" s="19"/>
    </row>
    <row r="89" spans="1:7" ht="13" customHeight="1">
      <c r="F89" s="19"/>
    </row>
    <row r="90" spans="1:7" ht="13" customHeight="1" thickBot="1">
      <c r="F90" s="19"/>
    </row>
    <row r="91" spans="1:7" ht="13" customHeight="1" thickBot="1">
      <c r="F91" s="18">
        <f>SUM(E65:E91)</f>
        <v>1493.52</v>
      </c>
    </row>
    <row r="92" spans="1:7" ht="13" customHeight="1" thickBot="1"/>
    <row r="93" spans="1:7" ht="13" customHeight="1" thickBot="1">
      <c r="A93" s="10" t="s">
        <v>99</v>
      </c>
      <c r="F93" s="18">
        <f>SUM(F16,F28,F33,F42,F44,F58,F60,F64,F91)</f>
        <v>10921.52</v>
      </c>
    </row>
    <row r="94" spans="1:7" ht="13" customHeight="1">
      <c r="F94" s="19"/>
    </row>
    <row r="95" spans="1:7" ht="13" customHeight="1"/>
    <row r="96" spans="1:7" ht="13" customHeight="1"/>
    <row r="97" ht="13" customHeight="1"/>
    <row r="98" ht="13" customHeight="1"/>
  </sheetData>
  <phoneticPr fontId="2" type="noConversion"/>
  <printOptions gridLines="1"/>
  <pageMargins left="0.32" right="0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116"/>
  <sheetViews>
    <sheetView tabSelected="1" topLeftCell="A74" workbookViewId="0">
      <selection activeCell="E93" sqref="E93"/>
    </sheetView>
  </sheetViews>
  <sheetFormatPr defaultColWidth="8.765625" defaultRowHeight="13"/>
  <cols>
    <col min="1" max="3" width="8.765625" style="10"/>
    <col min="4" max="4" width="16.4609375" style="10" customWidth="1"/>
    <col min="5" max="5" width="8.765625" style="11"/>
    <col min="6" max="6" width="9.765625" style="12" customWidth="1"/>
    <col min="7" max="7" width="27.84375" style="10" customWidth="1"/>
    <col min="8" max="16384" width="8.765625" style="10"/>
  </cols>
  <sheetData>
    <row r="1" spans="1:7" ht="13" customHeight="1">
      <c r="A1" s="9" t="s">
        <v>41</v>
      </c>
      <c r="F1" s="12" t="s">
        <v>30</v>
      </c>
      <c r="G1" s="13" t="s">
        <v>42</v>
      </c>
    </row>
    <row r="2" spans="1:7" ht="13" customHeight="1">
      <c r="A2" s="10" t="s">
        <v>43</v>
      </c>
      <c r="E2" s="11">
        <v>2205</v>
      </c>
      <c r="G2" s="10" t="s">
        <v>218</v>
      </c>
    </row>
    <row r="3" spans="1:7" ht="13" customHeight="1">
      <c r="E3" s="11">
        <v>761.47</v>
      </c>
      <c r="G3" s="10" t="s">
        <v>223</v>
      </c>
    </row>
    <row r="4" spans="1:7" ht="13" customHeight="1"/>
    <row r="5" spans="1:7" ht="13" customHeight="1"/>
    <row r="6" spans="1:7" ht="13" customHeight="1"/>
    <row r="7" spans="1:7" ht="13" customHeight="1" thickBot="1"/>
    <row r="8" spans="1:7" ht="13" customHeight="1" thickBot="1">
      <c r="F8" s="18">
        <f>SUM(E2:E8)</f>
        <v>2966.4700000000003</v>
      </c>
    </row>
    <row r="9" spans="1:7" ht="13" customHeight="1">
      <c r="A9" s="10" t="s">
        <v>44</v>
      </c>
    </row>
    <row r="10" spans="1:7" ht="13" customHeight="1"/>
    <row r="11" spans="1:7" ht="13" customHeight="1"/>
    <row r="12" spans="1:7" ht="13" customHeight="1" thickBot="1"/>
    <row r="13" spans="1:7" ht="13" customHeight="1" thickBot="1">
      <c r="F13" s="18">
        <f>SUM(E9:E13)</f>
        <v>0</v>
      </c>
    </row>
    <row r="14" spans="1:7" ht="13" customHeight="1">
      <c r="A14" s="10" t="s">
        <v>45</v>
      </c>
    </row>
    <row r="15" spans="1:7" ht="13" customHeight="1"/>
    <row r="16" spans="1:7" ht="13" customHeight="1"/>
    <row r="17" spans="1:7" ht="13" customHeight="1"/>
    <row r="18" spans="1:7" ht="13" customHeight="1"/>
    <row r="19" spans="1:7" ht="13" customHeight="1"/>
    <row r="20" spans="1:7" ht="13" customHeight="1"/>
    <row r="21" spans="1:7" ht="13" customHeight="1"/>
    <row r="22" spans="1:7" ht="13" customHeight="1" thickBot="1"/>
    <row r="23" spans="1:7" ht="13" customHeight="1" thickBot="1">
      <c r="F23" s="18">
        <f>SUM(E14:E23)</f>
        <v>0</v>
      </c>
    </row>
    <row r="24" spans="1:7" ht="13" customHeight="1">
      <c r="A24" s="10" t="s">
        <v>46</v>
      </c>
      <c r="E24" s="11">
        <v>77.25</v>
      </c>
      <c r="G24" s="10" t="s">
        <v>196</v>
      </c>
    </row>
    <row r="25" spans="1:7" ht="13" customHeight="1">
      <c r="E25" s="11">
        <v>14.2</v>
      </c>
      <c r="G25" s="10" t="s">
        <v>201</v>
      </c>
    </row>
    <row r="26" spans="1:7" ht="13" customHeight="1">
      <c r="E26" s="11">
        <v>158.6</v>
      </c>
      <c r="G26" s="10" t="s">
        <v>212</v>
      </c>
    </row>
    <row r="27" spans="1:7" ht="13" customHeight="1">
      <c r="E27" s="11">
        <v>75.2</v>
      </c>
      <c r="G27" s="10" t="s">
        <v>212</v>
      </c>
    </row>
    <row r="28" spans="1:7" ht="13" customHeight="1">
      <c r="E28" s="11">
        <v>228.58</v>
      </c>
      <c r="G28" s="10" t="s">
        <v>225</v>
      </c>
    </row>
    <row r="29" spans="1:7" ht="13" customHeight="1">
      <c r="E29" s="11">
        <v>51.5</v>
      </c>
      <c r="F29" s="19"/>
      <c r="G29" s="10" t="s">
        <v>196</v>
      </c>
    </row>
    <row r="30" spans="1:7" ht="13" customHeight="1">
      <c r="E30" s="11">
        <v>1165</v>
      </c>
      <c r="G30" s="10" t="s">
        <v>239</v>
      </c>
    </row>
    <row r="31" spans="1:7" ht="13" customHeight="1">
      <c r="E31" s="11">
        <v>126.67</v>
      </c>
      <c r="G31" s="10" t="s">
        <v>242</v>
      </c>
    </row>
    <row r="32" spans="1:7" ht="13" customHeight="1">
      <c r="E32" s="11">
        <v>16.54</v>
      </c>
      <c r="G32" s="10" t="s">
        <v>212</v>
      </c>
    </row>
    <row r="33" spans="5:7" ht="13" customHeight="1">
      <c r="E33" s="11">
        <v>25.75</v>
      </c>
      <c r="G33" s="10" t="s">
        <v>196</v>
      </c>
    </row>
    <row r="34" spans="5:7" ht="13" customHeight="1">
      <c r="E34" s="11">
        <v>1348</v>
      </c>
      <c r="G34" s="10" t="s">
        <v>281</v>
      </c>
    </row>
    <row r="35" spans="5:7" ht="13" customHeight="1"/>
    <row r="36" spans="5:7" ht="13" customHeight="1"/>
    <row r="37" spans="5:7" ht="13" customHeight="1"/>
    <row r="38" spans="5:7" ht="13" customHeight="1"/>
    <row r="39" spans="5:7" ht="13" customHeight="1"/>
    <row r="40" spans="5:7" ht="13" customHeight="1"/>
    <row r="41" spans="5:7" ht="13" customHeight="1"/>
    <row r="42" spans="5:7" ht="13" customHeight="1"/>
    <row r="43" spans="5:7" ht="13" customHeight="1"/>
    <row r="44" spans="5:7" ht="13" customHeight="1"/>
    <row r="45" spans="5:7" ht="13" customHeight="1"/>
    <row r="46" spans="5:7" ht="13" customHeight="1"/>
    <row r="47" spans="5:7" ht="13" customHeight="1"/>
    <row r="48" spans="5:7" ht="13" customHeight="1"/>
    <row r="49" spans="1:7" ht="13" customHeight="1" thickBot="1"/>
    <row r="50" spans="1:7" ht="13" customHeight="1" thickBot="1">
      <c r="F50" s="18">
        <f>SUM(E24:E50)</f>
        <v>3287.29</v>
      </c>
    </row>
    <row r="51" spans="1:7" ht="13" customHeight="1">
      <c r="A51" s="10" t="s">
        <v>47</v>
      </c>
      <c r="E51" s="11">
        <v>352.5</v>
      </c>
      <c r="G51" s="10" t="s">
        <v>258</v>
      </c>
    </row>
    <row r="52" spans="1:7" ht="13" customHeight="1"/>
    <row r="53" spans="1:7" ht="13" customHeight="1"/>
    <row r="54" spans="1:7" ht="13" customHeight="1"/>
    <row r="55" spans="1:7" ht="13" customHeight="1"/>
    <row r="56" spans="1:7" ht="13" customHeight="1"/>
    <row r="57" spans="1:7" ht="13" customHeight="1"/>
    <row r="58" spans="1:7" ht="13" customHeight="1" thickBot="1"/>
    <row r="59" spans="1:7" ht="13" customHeight="1" thickBot="1">
      <c r="F59" s="18">
        <f>SUM(E51:E59)</f>
        <v>352.5</v>
      </c>
    </row>
    <row r="60" spans="1:7" ht="13" customHeight="1">
      <c r="A60" s="10" t="s">
        <v>48</v>
      </c>
    </row>
    <row r="61" spans="1:7" ht="13" customHeight="1"/>
    <row r="62" spans="1:7" ht="13" customHeight="1"/>
    <row r="63" spans="1:7" ht="13" customHeight="1" thickBot="1"/>
    <row r="64" spans="1:7" ht="13" customHeight="1" thickBot="1">
      <c r="F64" s="18">
        <f>SUM(E60:E64)</f>
        <v>0</v>
      </c>
    </row>
    <row r="65" spans="1:7" ht="13" customHeight="1">
      <c r="A65" s="10" t="s">
        <v>49</v>
      </c>
      <c r="E65" s="11">
        <v>559</v>
      </c>
      <c r="G65" s="10" t="s">
        <v>213</v>
      </c>
    </row>
    <row r="66" spans="1:7" ht="13" customHeight="1">
      <c r="E66" s="11">
        <v>405</v>
      </c>
      <c r="G66" s="10" t="s">
        <v>214</v>
      </c>
    </row>
    <row r="67" spans="1:7" ht="13" customHeight="1"/>
    <row r="68" spans="1:7" ht="13" customHeight="1"/>
    <row r="69" spans="1:7" ht="13" customHeight="1"/>
    <row r="70" spans="1:7" ht="13" customHeight="1"/>
    <row r="71" spans="1:7" ht="13" customHeight="1" thickBot="1"/>
    <row r="72" spans="1:7" ht="13" customHeight="1" thickBot="1">
      <c r="F72" s="18">
        <f>SUM(E65:E72)</f>
        <v>964</v>
      </c>
    </row>
    <row r="73" spans="1:7" ht="13" customHeight="1">
      <c r="A73" s="10" t="s">
        <v>50</v>
      </c>
    </row>
    <row r="74" spans="1:7" ht="13" customHeight="1">
      <c r="E74" s="165"/>
    </row>
    <row r="75" spans="1:7" ht="13" customHeight="1">
      <c r="E75" s="165"/>
    </row>
    <row r="76" spans="1:7" ht="13" customHeight="1">
      <c r="E76" s="165"/>
    </row>
    <row r="77" spans="1:7" ht="13" customHeight="1">
      <c r="E77" s="165"/>
    </row>
    <row r="78" spans="1:7" ht="13" customHeight="1">
      <c r="E78" s="165"/>
    </row>
    <row r="79" spans="1:7" ht="13" customHeight="1">
      <c r="E79" s="165"/>
    </row>
    <row r="80" spans="1:7" ht="13" customHeight="1">
      <c r="E80" s="165"/>
    </row>
    <row r="81" spans="1:7" ht="13" customHeight="1">
      <c r="E81" s="165"/>
    </row>
    <row r="82" spans="1:7" ht="13" customHeight="1" thickBot="1">
      <c r="E82" s="165"/>
    </row>
    <row r="83" spans="1:7" ht="13" customHeight="1" thickBot="1">
      <c r="F83" s="18">
        <f>SUM(E73:E83)</f>
        <v>0</v>
      </c>
    </row>
    <row r="84" spans="1:7" ht="13" customHeight="1">
      <c r="A84" s="10" t="s">
        <v>51</v>
      </c>
      <c r="E84" s="11">
        <v>68.180000000000007</v>
      </c>
      <c r="G84" s="10" t="s">
        <v>215</v>
      </c>
    </row>
    <row r="85" spans="1:7" ht="13" customHeight="1">
      <c r="E85" s="11">
        <v>68.180000000000007</v>
      </c>
      <c r="F85" s="19"/>
      <c r="G85" s="10" t="s">
        <v>217</v>
      </c>
    </row>
    <row r="86" spans="1:7" ht="13" customHeight="1">
      <c r="E86" s="11">
        <v>68.180000000000007</v>
      </c>
      <c r="F86" s="19"/>
      <c r="G86" s="10" t="s">
        <v>252</v>
      </c>
    </row>
    <row r="87" spans="1:7" ht="13" customHeight="1">
      <c r="E87" s="11">
        <v>51.51</v>
      </c>
      <c r="F87" s="19"/>
      <c r="G87" s="10" t="s">
        <v>263</v>
      </c>
    </row>
    <row r="88" spans="1:7" ht="13" customHeight="1">
      <c r="E88" s="11">
        <v>42.61</v>
      </c>
      <c r="G88" s="10" t="s">
        <v>274</v>
      </c>
    </row>
    <row r="89" spans="1:7" ht="13" customHeight="1">
      <c r="E89" s="11">
        <v>61.51</v>
      </c>
      <c r="G89" s="10" t="s">
        <v>286</v>
      </c>
    </row>
    <row r="90" spans="1:7" ht="13" customHeight="1"/>
    <row r="91" spans="1:7" ht="13" customHeight="1"/>
    <row r="92" spans="1:7" ht="13" customHeight="1"/>
    <row r="93" spans="1:7" ht="13" customHeight="1"/>
    <row r="94" spans="1:7" ht="13" customHeight="1"/>
    <row r="95" spans="1:7" ht="13" customHeight="1"/>
    <row r="96" spans="1:7" ht="13" customHeight="1"/>
    <row r="97" spans="1:6" ht="13" customHeight="1"/>
    <row r="98" spans="1:6" ht="13" customHeight="1"/>
    <row r="99" spans="1:6" ht="13" customHeight="1" thickBot="1"/>
    <row r="100" spans="1:6" ht="13" customHeight="1" thickBot="1">
      <c r="F100" s="18">
        <f>SUM(E84:E99)</f>
        <v>360.17</v>
      </c>
    </row>
    <row r="101" spans="1:6" ht="13" customHeight="1" thickBot="1"/>
    <row r="102" spans="1:6" ht="13" customHeight="1" thickBot="1">
      <c r="A102" s="10" t="s">
        <v>52</v>
      </c>
      <c r="F102" s="18">
        <f>SUM(F100,F83,F72,F64,F59,F50,F23,F13,F8)</f>
        <v>7930.43</v>
      </c>
    </row>
    <row r="103" spans="1:6" ht="13" customHeight="1"/>
    <row r="104" spans="1:6" ht="13" customHeight="1"/>
    <row r="105" spans="1:6" ht="13" customHeight="1"/>
    <row r="106" spans="1:6" ht="13" customHeight="1"/>
    <row r="107" spans="1:6" ht="13" customHeight="1"/>
    <row r="108" spans="1:6" ht="13" customHeight="1"/>
    <row r="109" spans="1:6" ht="13" customHeight="1">
      <c r="F109" s="19"/>
    </row>
    <row r="110" spans="1:6" ht="13" customHeight="1"/>
    <row r="111" spans="1:6" ht="13" customHeight="1"/>
    <row r="112" spans="1:6" ht="13" customHeight="1"/>
    <row r="113" ht="13" customHeight="1"/>
    <row r="114" ht="13" customHeight="1"/>
    <row r="115" ht="13" customHeight="1"/>
    <row r="116" ht="13" customHeight="1"/>
  </sheetData>
  <phoneticPr fontId="2" type="noConversion"/>
  <printOptions gridLines="1"/>
  <pageMargins left="0.25" right="0.26" top="0.75" bottom="0.75" header="0.3" footer="0.3"/>
  <pageSetup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63"/>
  <sheetViews>
    <sheetView topLeftCell="A4" workbookViewId="0">
      <selection activeCell="G42" sqref="G42"/>
    </sheetView>
  </sheetViews>
  <sheetFormatPr defaultColWidth="8.765625" defaultRowHeight="12.5"/>
  <cols>
    <col min="1" max="1" width="16.4609375" style="10" customWidth="1"/>
    <col min="2" max="3" width="8.765625" style="10"/>
    <col min="4" max="4" width="23.84375" style="10" customWidth="1"/>
    <col min="5" max="5" width="7.3828125" style="10" customWidth="1"/>
    <col min="6" max="6" width="5.3828125" style="10" customWidth="1"/>
    <col min="7" max="7" width="13.4609375" style="10" customWidth="1"/>
    <col min="8" max="8" width="4.765625" style="10" hidden="1" customWidth="1"/>
    <col min="9" max="9" width="11.84375" style="10" customWidth="1"/>
    <col min="10" max="16384" width="8.765625" style="10"/>
  </cols>
  <sheetData>
    <row r="1" spans="1:9" ht="13">
      <c r="A1" s="247" t="s">
        <v>53</v>
      </c>
      <c r="B1" s="247"/>
      <c r="C1" s="247"/>
      <c r="D1" s="247"/>
      <c r="E1" s="247"/>
      <c r="F1" s="247"/>
      <c r="G1" s="247"/>
      <c r="I1" s="20"/>
    </row>
    <row r="2" spans="1:9" ht="13">
      <c r="A2" s="247" t="s">
        <v>187</v>
      </c>
      <c r="B2" s="247"/>
      <c r="C2" s="247"/>
      <c r="D2" s="247"/>
      <c r="E2" s="247"/>
      <c r="F2" s="247"/>
      <c r="G2" s="247"/>
      <c r="I2" s="20"/>
    </row>
    <row r="3" spans="1:9" ht="13">
      <c r="A3" s="1" t="s">
        <v>54</v>
      </c>
      <c r="B3" s="1"/>
      <c r="C3" s="1"/>
      <c r="D3" s="1"/>
      <c r="E3" s="2"/>
      <c r="F3" s="2"/>
      <c r="G3" s="95"/>
      <c r="I3" s="3" t="s">
        <v>55</v>
      </c>
    </row>
    <row r="4" spans="1:9">
      <c r="A4" s="4"/>
      <c r="B4" s="4" t="s">
        <v>32</v>
      </c>
      <c r="C4" s="4"/>
      <c r="D4" s="4"/>
      <c r="F4" s="21">
        <v>1</v>
      </c>
      <c r="G4" s="96">
        <v>1500</v>
      </c>
      <c r="I4" s="20">
        <f>'Income Detail'!F16</f>
        <v>7000</v>
      </c>
    </row>
    <row r="5" spans="1:9">
      <c r="A5" s="4"/>
      <c r="B5" s="4"/>
      <c r="C5" s="4"/>
      <c r="D5" s="4"/>
      <c r="F5" s="22"/>
      <c r="G5" s="97"/>
      <c r="H5" s="23"/>
      <c r="I5" s="20"/>
    </row>
    <row r="6" spans="1:9">
      <c r="A6" s="4"/>
      <c r="B6" s="4" t="s">
        <v>33</v>
      </c>
      <c r="C6" s="4"/>
      <c r="D6" s="4"/>
      <c r="F6" s="21">
        <v>2</v>
      </c>
      <c r="G6" s="96">
        <v>1000</v>
      </c>
      <c r="I6" s="20">
        <f>'Income Detail'!F28</f>
        <v>460.49</v>
      </c>
    </row>
    <row r="7" spans="1:9">
      <c r="A7" s="4"/>
      <c r="B7" s="4"/>
      <c r="C7" s="4"/>
      <c r="D7" s="4"/>
      <c r="G7" s="98"/>
      <c r="I7" s="20"/>
    </row>
    <row r="8" spans="1:9">
      <c r="A8" s="4"/>
      <c r="B8" s="4" t="s">
        <v>56</v>
      </c>
      <c r="C8" s="4"/>
      <c r="D8" s="4"/>
      <c r="F8" s="21">
        <v>3</v>
      </c>
      <c r="G8" s="99">
        <v>0</v>
      </c>
      <c r="I8" s="20">
        <f>'Income Detail'!F33</f>
        <v>0</v>
      </c>
    </row>
    <row r="9" spans="1:9">
      <c r="A9" s="4"/>
      <c r="B9" s="4"/>
      <c r="C9" s="4"/>
      <c r="D9" s="4"/>
      <c r="G9" s="98"/>
      <c r="I9" s="20"/>
    </row>
    <row r="10" spans="1:9">
      <c r="A10" s="4"/>
      <c r="B10" s="4" t="s">
        <v>57</v>
      </c>
      <c r="C10" s="4"/>
      <c r="D10" s="4"/>
      <c r="F10" s="21">
        <v>4</v>
      </c>
      <c r="G10" s="100">
        <v>500</v>
      </c>
      <c r="I10" s="20">
        <f>'Income Detail'!F42</f>
        <v>443.45</v>
      </c>
    </row>
    <row r="11" spans="1:9">
      <c r="A11" s="4"/>
      <c r="B11" s="4"/>
      <c r="C11" s="4"/>
      <c r="D11" s="4"/>
      <c r="G11" s="101"/>
      <c r="I11" s="20"/>
    </row>
    <row r="12" spans="1:9">
      <c r="A12" s="4"/>
      <c r="B12" s="4" t="s">
        <v>58</v>
      </c>
      <c r="C12" s="4"/>
      <c r="D12" s="4"/>
      <c r="F12" s="21">
        <v>5</v>
      </c>
      <c r="G12" s="96">
        <v>0</v>
      </c>
      <c r="I12" s="24">
        <f>'Fees Paid'!F53</f>
        <v>4.0599999999999454</v>
      </c>
    </row>
    <row r="13" spans="1:9">
      <c r="A13" s="4"/>
      <c r="B13" s="4"/>
      <c r="C13" s="4"/>
      <c r="D13" s="4"/>
      <c r="F13" s="23"/>
      <c r="G13" s="102"/>
      <c r="I13" s="24"/>
    </row>
    <row r="14" spans="1:9">
      <c r="A14" s="4"/>
      <c r="B14" s="4" t="s">
        <v>37</v>
      </c>
      <c r="C14" s="4"/>
      <c r="D14" s="4"/>
      <c r="F14" s="21">
        <v>6</v>
      </c>
      <c r="G14" s="96">
        <v>11000</v>
      </c>
      <c r="I14" s="24">
        <v>11000</v>
      </c>
    </row>
    <row r="15" spans="1:9" ht="13" thickBot="1">
      <c r="A15" s="4"/>
      <c r="B15" s="4"/>
      <c r="C15" s="4"/>
      <c r="D15" s="4"/>
      <c r="F15" s="23"/>
      <c r="G15" s="102"/>
      <c r="I15" s="20"/>
    </row>
    <row r="16" spans="1:9" ht="13.5" thickBot="1">
      <c r="A16" s="5"/>
      <c r="B16" s="5" t="s">
        <v>59</v>
      </c>
      <c r="C16" s="5"/>
      <c r="D16" s="5"/>
      <c r="E16" s="80" t="s">
        <v>60</v>
      </c>
      <c r="F16" s="6">
        <v>7</v>
      </c>
      <c r="G16" s="103">
        <f>SUM(G4:G12)</f>
        <v>3000</v>
      </c>
      <c r="I16" s="7">
        <f>SUM(I4:I12)</f>
        <v>7908</v>
      </c>
    </row>
    <row r="17" spans="1:9" ht="13">
      <c r="A17" s="1" t="s">
        <v>61</v>
      </c>
      <c r="B17" s="1"/>
      <c r="C17" s="1"/>
      <c r="D17" s="1"/>
      <c r="E17" s="2"/>
      <c r="F17" s="2"/>
      <c r="G17" s="95"/>
      <c r="I17" s="20"/>
    </row>
    <row r="18" spans="1:9">
      <c r="A18" s="4"/>
      <c r="B18" s="4" t="s">
        <v>62</v>
      </c>
      <c r="C18" s="4"/>
      <c r="D18" s="4"/>
      <c r="F18" s="21">
        <v>8</v>
      </c>
      <c r="G18" s="96">
        <v>1000</v>
      </c>
      <c r="I18" s="20">
        <f>'Income Detail'!F58</f>
        <v>0</v>
      </c>
    </row>
    <row r="19" spans="1:9">
      <c r="A19" s="4"/>
      <c r="B19" s="4"/>
      <c r="C19" s="4"/>
      <c r="D19" s="4"/>
      <c r="G19" s="101"/>
      <c r="I19" s="20"/>
    </row>
    <row r="20" spans="1:9">
      <c r="A20" s="4"/>
      <c r="B20" s="4" t="s">
        <v>63</v>
      </c>
      <c r="C20" s="4"/>
      <c r="D20" s="4"/>
      <c r="F20" s="21">
        <v>9</v>
      </c>
      <c r="G20" s="99">
        <v>1600</v>
      </c>
      <c r="I20" s="20">
        <f>'Fees Paid'!F51</f>
        <v>1520</v>
      </c>
    </row>
    <row r="21" spans="1:9">
      <c r="A21" s="4"/>
      <c r="B21" s="4"/>
      <c r="C21" s="4"/>
      <c r="D21" s="4"/>
      <c r="G21" s="98"/>
      <c r="I21" s="20"/>
    </row>
    <row r="22" spans="1:9">
      <c r="A22" s="4"/>
      <c r="B22" s="4" t="s">
        <v>64</v>
      </c>
      <c r="C22" s="4"/>
      <c r="D22" s="4"/>
      <c r="F22" s="21">
        <v>10</v>
      </c>
      <c r="G22" s="99">
        <v>0</v>
      </c>
      <c r="I22" s="20">
        <f>'Income Detail'!F64</f>
        <v>0</v>
      </c>
    </row>
    <row r="23" spans="1:9">
      <c r="A23" s="4"/>
      <c r="B23" s="4"/>
      <c r="C23" s="4"/>
      <c r="D23" s="4"/>
      <c r="G23" s="98"/>
      <c r="I23" s="20"/>
    </row>
    <row r="24" spans="1:9">
      <c r="A24" s="4"/>
      <c r="B24" s="4" t="s">
        <v>82</v>
      </c>
      <c r="C24" s="4"/>
      <c r="D24" s="4"/>
      <c r="F24" s="21">
        <v>11</v>
      </c>
      <c r="G24" s="99">
        <v>1500</v>
      </c>
      <c r="I24" s="20">
        <f>'Income Detail'!F91</f>
        <v>1493.52</v>
      </c>
    </row>
    <row r="25" spans="1:9" ht="13" thickBot="1">
      <c r="A25" s="4"/>
      <c r="B25" s="4"/>
      <c r="C25" s="4"/>
      <c r="D25" s="4"/>
      <c r="G25" s="101"/>
      <c r="I25" s="20"/>
    </row>
    <row r="26" spans="1:9" ht="13.5" thickBot="1">
      <c r="A26" s="5"/>
      <c r="B26" s="5" t="s">
        <v>65</v>
      </c>
      <c r="C26" s="5"/>
      <c r="D26" s="5"/>
      <c r="E26" s="80" t="s">
        <v>60</v>
      </c>
      <c r="F26" s="6">
        <v>12</v>
      </c>
      <c r="G26" s="103">
        <f>SUM(G16:G25)</f>
        <v>7100</v>
      </c>
      <c r="I26" s="7">
        <f>SUM(I16:I25)</f>
        <v>10921.52</v>
      </c>
    </row>
    <row r="27" spans="1:9" ht="13">
      <c r="A27" s="1" t="s">
        <v>66</v>
      </c>
      <c r="B27" s="1"/>
      <c r="C27" s="1"/>
      <c r="D27" s="1"/>
      <c r="E27" s="2"/>
      <c r="F27" s="2"/>
      <c r="G27" s="95"/>
      <c r="I27" s="20"/>
    </row>
    <row r="28" spans="1:9" ht="13">
      <c r="A28" s="1"/>
      <c r="B28" s="4" t="s">
        <v>67</v>
      </c>
      <c r="C28" s="1"/>
      <c r="D28" s="1"/>
      <c r="E28" s="2"/>
      <c r="F28" s="21">
        <v>13</v>
      </c>
      <c r="G28" s="96">
        <v>3500</v>
      </c>
      <c r="I28" s="20">
        <f>'Expense Detail'!F8</f>
        <v>2966.4700000000003</v>
      </c>
    </row>
    <row r="29" spans="1:9" ht="13">
      <c r="A29" s="1"/>
      <c r="B29" s="4" t="s">
        <v>68</v>
      </c>
      <c r="C29" s="1"/>
      <c r="D29" s="1"/>
      <c r="E29" s="2"/>
      <c r="F29" s="21" t="s">
        <v>69</v>
      </c>
      <c r="G29" s="96">
        <v>300</v>
      </c>
      <c r="I29" s="20">
        <f>'Expense Detail'!F13</f>
        <v>0</v>
      </c>
    </row>
    <row r="30" spans="1:9" ht="13">
      <c r="A30" s="1"/>
      <c r="B30" s="1"/>
      <c r="C30" s="1"/>
      <c r="D30" s="1"/>
      <c r="E30" s="2"/>
      <c r="F30" s="2"/>
      <c r="G30" s="95"/>
      <c r="I30" s="20"/>
    </row>
    <row r="31" spans="1:9">
      <c r="A31" s="4"/>
      <c r="B31" s="4" t="s">
        <v>70</v>
      </c>
      <c r="C31" s="4"/>
      <c r="D31" s="4"/>
      <c r="F31" s="21">
        <v>14</v>
      </c>
      <c r="G31" s="96">
        <v>1000</v>
      </c>
      <c r="I31" s="20">
        <f>'Expense Detail'!F23</f>
        <v>0</v>
      </c>
    </row>
    <row r="32" spans="1:9">
      <c r="A32" s="4"/>
      <c r="B32" s="4"/>
      <c r="C32" s="4"/>
      <c r="D32" s="4"/>
      <c r="G32" s="101"/>
      <c r="I32" s="20"/>
    </row>
    <row r="33" spans="1:10">
      <c r="A33" s="4"/>
      <c r="B33" s="4" t="s">
        <v>71</v>
      </c>
      <c r="C33" s="4"/>
      <c r="D33" s="4"/>
      <c r="F33" s="21">
        <v>15</v>
      </c>
      <c r="G33" s="96">
        <v>2000</v>
      </c>
      <c r="I33" s="20">
        <f>'Expense Detail'!F50</f>
        <v>3287.29</v>
      </c>
    </row>
    <row r="34" spans="1:10">
      <c r="A34" s="4"/>
      <c r="B34" s="4" t="s">
        <v>72</v>
      </c>
      <c r="C34" s="4"/>
      <c r="D34" s="4"/>
      <c r="F34" s="21" t="s">
        <v>73</v>
      </c>
      <c r="G34" s="96">
        <v>500</v>
      </c>
      <c r="I34" s="20">
        <f>'Expense Detail'!F59</f>
        <v>352.5</v>
      </c>
    </row>
    <row r="35" spans="1:10">
      <c r="A35" s="4"/>
      <c r="B35" s="4"/>
      <c r="C35" s="4"/>
      <c r="D35" s="4"/>
      <c r="G35" s="101"/>
      <c r="I35" s="20"/>
    </row>
    <row r="36" spans="1:10">
      <c r="A36" s="4"/>
      <c r="B36" s="4" t="s">
        <v>74</v>
      </c>
      <c r="C36" s="4"/>
      <c r="D36" s="4"/>
      <c r="F36" s="21">
        <v>16</v>
      </c>
      <c r="G36" s="96">
        <v>500</v>
      </c>
      <c r="I36" s="20">
        <f>'Expense Detail'!F64</f>
        <v>0</v>
      </c>
    </row>
    <row r="37" spans="1:10">
      <c r="A37" s="4"/>
      <c r="B37" s="4"/>
      <c r="C37" s="4"/>
      <c r="D37" s="4"/>
      <c r="G37" s="101"/>
      <c r="I37" s="20"/>
    </row>
    <row r="38" spans="1:10">
      <c r="A38" s="4"/>
      <c r="B38" s="4" t="s">
        <v>75</v>
      </c>
      <c r="C38" s="4"/>
      <c r="D38" s="4"/>
      <c r="F38" s="21">
        <v>17</v>
      </c>
      <c r="G38" s="96">
        <v>1238</v>
      </c>
      <c r="I38" s="20">
        <f>'Expense Detail'!F72</f>
        <v>964</v>
      </c>
    </row>
    <row r="39" spans="1:10">
      <c r="A39" s="4"/>
      <c r="B39" s="4"/>
      <c r="C39" s="4"/>
      <c r="D39" s="4"/>
      <c r="G39" s="101"/>
      <c r="I39" s="20"/>
    </row>
    <row r="40" spans="1:10">
      <c r="A40" s="4"/>
      <c r="B40" s="4" t="s">
        <v>76</v>
      </c>
      <c r="C40" s="4"/>
      <c r="D40" s="4"/>
      <c r="F40" s="21">
        <v>18</v>
      </c>
      <c r="G40" s="96">
        <v>800</v>
      </c>
      <c r="I40" s="20">
        <f>'Expense Detail'!F83</f>
        <v>0</v>
      </c>
    </row>
    <row r="41" spans="1:10">
      <c r="A41" s="4"/>
      <c r="B41" s="4"/>
      <c r="C41" s="4"/>
      <c r="D41" s="4"/>
      <c r="G41" s="101"/>
      <c r="I41" s="20"/>
    </row>
    <row r="42" spans="1:10">
      <c r="A42" s="4"/>
      <c r="B42" s="4" t="s">
        <v>77</v>
      </c>
      <c r="C42" s="4"/>
      <c r="D42" s="4"/>
      <c r="F42" s="21">
        <v>19</v>
      </c>
      <c r="G42" s="96">
        <v>2300</v>
      </c>
      <c r="I42" s="20">
        <f>'Expense Detail'!F100</f>
        <v>360.17</v>
      </c>
    </row>
    <row r="43" spans="1:10">
      <c r="A43" s="4"/>
      <c r="B43" s="4"/>
      <c r="C43" s="4"/>
      <c r="D43" s="4"/>
      <c r="F43" s="23"/>
      <c r="G43" s="102"/>
      <c r="I43" s="20"/>
    </row>
    <row r="44" spans="1:10">
      <c r="A44" s="4"/>
      <c r="B44" s="4" t="s">
        <v>111</v>
      </c>
      <c r="C44" s="4"/>
      <c r="D44" s="4"/>
      <c r="F44" s="21">
        <v>20</v>
      </c>
      <c r="G44" s="96">
        <v>2500</v>
      </c>
      <c r="I44" s="20">
        <f>Reimbursements!E31</f>
        <v>0</v>
      </c>
    </row>
    <row r="45" spans="1:10">
      <c r="A45" s="4"/>
      <c r="B45" s="4"/>
      <c r="C45" s="4"/>
      <c r="D45" s="4"/>
      <c r="F45" s="23"/>
      <c r="G45" s="102"/>
      <c r="I45" s="20"/>
    </row>
    <row r="46" spans="1:10">
      <c r="A46" s="4"/>
      <c r="B46" s="4" t="s">
        <v>119</v>
      </c>
      <c r="C46" s="4"/>
      <c r="D46" s="4"/>
      <c r="F46" s="21">
        <v>21</v>
      </c>
      <c r="G46" s="96">
        <v>1500</v>
      </c>
      <c r="I46" s="20">
        <f>Reimbursements!E16</f>
        <v>0</v>
      </c>
    </row>
    <row r="47" spans="1:10">
      <c r="A47" s="4"/>
      <c r="B47" s="4"/>
      <c r="C47" s="4"/>
      <c r="D47" s="4"/>
      <c r="G47" s="101"/>
      <c r="I47" s="20"/>
    </row>
    <row r="48" spans="1:10" ht="13">
      <c r="A48" s="5"/>
      <c r="B48" s="5" t="s">
        <v>112</v>
      </c>
      <c r="C48" s="5"/>
      <c r="D48" s="5"/>
      <c r="E48" s="80" t="s">
        <v>60</v>
      </c>
      <c r="F48" s="6">
        <v>22</v>
      </c>
      <c r="G48" s="103">
        <f>SUM(G28:G46)</f>
        <v>16138</v>
      </c>
      <c r="I48" s="73">
        <f>SUM(I28:I46)</f>
        <v>7930.43</v>
      </c>
      <c r="J48" s="74"/>
    </row>
    <row r="49" spans="1:10" ht="13">
      <c r="A49" s="5"/>
      <c r="B49" s="5" t="s">
        <v>114</v>
      </c>
      <c r="C49" s="5"/>
      <c r="D49" s="5"/>
      <c r="E49" s="80" t="s">
        <v>60</v>
      </c>
      <c r="F49" s="6" t="s">
        <v>113</v>
      </c>
      <c r="G49" s="103">
        <f>SUM(G29,G34,G36:G42)</f>
        <v>5638</v>
      </c>
      <c r="I49" s="103">
        <f>SUM(I29,I31,I34,I36:I42)</f>
        <v>1676.67</v>
      </c>
    </row>
    <row r="50" spans="1:10" ht="13">
      <c r="A50" s="1" t="s">
        <v>78</v>
      </c>
      <c r="B50" s="1"/>
      <c r="C50" s="1"/>
      <c r="D50" s="1"/>
      <c r="E50" s="2"/>
      <c r="F50" s="2"/>
      <c r="G50" s="95"/>
      <c r="I50" s="20"/>
    </row>
    <row r="51" spans="1:10">
      <c r="A51" s="4"/>
      <c r="B51" s="4" t="s">
        <v>115</v>
      </c>
      <c r="C51" s="4"/>
      <c r="D51" s="4"/>
      <c r="F51" s="21">
        <v>23</v>
      </c>
      <c r="G51" s="96">
        <f>SUM(G26,MMULT(G48,-1))</f>
        <v>-9038</v>
      </c>
      <c r="I51" s="96">
        <f>SUM(I26,MMULT(I48,-1))</f>
        <v>2991.09</v>
      </c>
    </row>
    <row r="52" spans="1:10">
      <c r="A52" s="4"/>
      <c r="B52" s="4"/>
      <c r="C52" s="4"/>
      <c r="D52" s="4"/>
      <c r="F52" s="76"/>
      <c r="G52" s="104"/>
      <c r="I52" s="104"/>
      <c r="J52" s="23"/>
    </row>
    <row r="53" spans="1:10">
      <c r="A53" s="4"/>
      <c r="B53" s="4"/>
      <c r="C53" s="4"/>
      <c r="D53" s="4"/>
      <c r="F53" s="51"/>
      <c r="G53" s="105"/>
      <c r="I53" s="75"/>
    </row>
    <row r="54" spans="1:10">
      <c r="A54" s="4"/>
      <c r="B54" s="4" t="s">
        <v>116</v>
      </c>
      <c r="C54" s="4"/>
      <c r="D54" s="4"/>
      <c r="F54" s="21">
        <v>24</v>
      </c>
      <c r="G54" s="96">
        <v>15740.19</v>
      </c>
      <c r="H54" s="96"/>
      <c r="I54" s="96">
        <v>15740.91</v>
      </c>
    </row>
    <row r="55" spans="1:10">
      <c r="A55" s="4"/>
      <c r="B55" s="4" t="s">
        <v>83</v>
      </c>
      <c r="C55" s="4"/>
      <c r="D55" s="4"/>
      <c r="G55" s="101"/>
      <c r="I55" s="20"/>
    </row>
    <row r="56" spans="1:10">
      <c r="A56" s="4"/>
      <c r="B56" s="4" t="s">
        <v>118</v>
      </c>
      <c r="C56" s="4"/>
      <c r="D56" s="4"/>
      <c r="F56" s="21">
        <v>25</v>
      </c>
      <c r="G56" s="96">
        <v>0</v>
      </c>
      <c r="I56" s="20"/>
    </row>
    <row r="57" spans="1:10" ht="13">
      <c r="A57" s="5"/>
      <c r="B57" s="5" t="s">
        <v>117</v>
      </c>
      <c r="C57" s="5"/>
      <c r="D57" s="5"/>
      <c r="E57" s="80" t="s">
        <v>60</v>
      </c>
      <c r="F57" s="6">
        <v>26</v>
      </c>
      <c r="G57" s="103">
        <f>SUM(G51,G54,G56)</f>
        <v>6702.1900000000005</v>
      </c>
      <c r="I57" s="103">
        <f>SUM(I51,I54,I56)</f>
        <v>18732</v>
      </c>
    </row>
    <row r="58" spans="1:10" ht="13">
      <c r="A58" s="5"/>
      <c r="B58" s="5"/>
      <c r="C58" s="5"/>
      <c r="D58" s="5"/>
      <c r="E58" s="25"/>
      <c r="F58" s="79"/>
      <c r="G58" s="106"/>
      <c r="I58" s="106"/>
    </row>
    <row r="59" spans="1:10">
      <c r="F59" s="23"/>
      <c r="G59" s="78"/>
      <c r="I59" s="77"/>
    </row>
    <row r="61" spans="1:10">
      <c r="D61" s="21" t="s">
        <v>95</v>
      </c>
      <c r="E61" s="22"/>
      <c r="F61" s="22"/>
      <c r="G61" s="147">
        <f>Activity2016!E124+'Raffle Account'!E45+'Money Market'!E26</f>
        <v>18367.260000000002</v>
      </c>
    </row>
    <row r="63" spans="1:10">
      <c r="D63" s="21" t="s">
        <v>94</v>
      </c>
      <c r="E63" s="22"/>
      <c r="F63" s="154"/>
      <c r="G63" s="155">
        <v>2287.19</v>
      </c>
    </row>
  </sheetData>
  <mergeCells count="2">
    <mergeCell ref="A1:G1"/>
    <mergeCell ref="A2:G2"/>
  </mergeCells>
  <phoneticPr fontId="2" type="noConversion"/>
  <printOptions gridLines="1"/>
  <pageMargins left="0.2" right="0.26" top="0" bottom="0.25" header="0.17" footer="0.17"/>
  <pageSetup orientation="landscape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E31"/>
  <sheetViews>
    <sheetView workbookViewId="0">
      <selection activeCell="D11" sqref="D11"/>
    </sheetView>
  </sheetViews>
  <sheetFormatPr defaultRowHeight="13.5"/>
  <cols>
    <col min="1" max="1" width="2" customWidth="1"/>
    <col min="2" max="2" width="12.3828125" customWidth="1"/>
    <col min="3" max="3" width="9.4609375" customWidth="1"/>
    <col min="4" max="4" width="48.15234375" customWidth="1"/>
    <col min="5" max="5" width="13.3828125" style="82" customWidth="1"/>
  </cols>
  <sheetData>
    <row r="1" spans="2:5" ht="15.5">
      <c r="B1" s="187" t="s">
        <v>100</v>
      </c>
      <c r="C1" s="188"/>
      <c r="D1" s="188"/>
      <c r="E1" s="189"/>
    </row>
    <row r="3" spans="2:5" ht="14.5">
      <c r="C3" s="190" t="s">
        <v>121</v>
      </c>
      <c r="D3" s="191"/>
      <c r="E3" s="181">
        <v>1500</v>
      </c>
    </row>
    <row r="4" spans="2:5">
      <c r="B4" s="182" t="s">
        <v>101</v>
      </c>
      <c r="C4" s="183" t="s">
        <v>102</v>
      </c>
      <c r="D4" s="182" t="s">
        <v>103</v>
      </c>
      <c r="E4" s="184" t="s">
        <v>104</v>
      </c>
    </row>
    <row r="5" spans="2:5">
      <c r="B5" s="111"/>
    </row>
    <row r="6" spans="2:5">
      <c r="B6" s="111"/>
    </row>
    <row r="16" spans="2:5">
      <c r="D16" t="s">
        <v>105</v>
      </c>
      <c r="E16" s="82">
        <f>SUM(E5:E15)</f>
        <v>0</v>
      </c>
    </row>
    <row r="18" spans="2:5" ht="14.5">
      <c r="C18" s="190" t="s">
        <v>106</v>
      </c>
      <c r="D18" s="191"/>
      <c r="E18" s="185">
        <v>2500</v>
      </c>
    </row>
    <row r="19" spans="2:5">
      <c r="B19" s="186" t="s">
        <v>107</v>
      </c>
      <c r="C19" s="183" t="s">
        <v>102</v>
      </c>
      <c r="D19" s="182" t="s">
        <v>108</v>
      </c>
      <c r="E19" s="184" t="s">
        <v>104</v>
      </c>
    </row>
    <row r="31" spans="2:5">
      <c r="D31" t="s">
        <v>105</v>
      </c>
      <c r="E31" s="82">
        <f>SUM(E20:E30)</f>
        <v>0</v>
      </c>
    </row>
  </sheetData>
  <printOptions gridLines="1"/>
  <pageMargins left="0.25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Monthly Activity</vt:lpstr>
      <vt:lpstr>Activity2016</vt:lpstr>
      <vt:lpstr>Raffle Account</vt:lpstr>
      <vt:lpstr>Money Market</vt:lpstr>
      <vt:lpstr>Fees Paid</vt:lpstr>
      <vt:lpstr>Income Detail</vt:lpstr>
      <vt:lpstr>Expense Detail</vt:lpstr>
      <vt:lpstr>Approved Budget</vt:lpstr>
      <vt:lpstr>Reimbursements</vt:lpstr>
      <vt:lpstr>Activity2016!Print_Area</vt:lpstr>
      <vt:lpstr>'Fees Paid'!Print_Area</vt:lpstr>
      <vt:lpstr>'Monthly Activity'!Print_Area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Jackson</dc:creator>
  <cp:lastModifiedBy>Keith Conover</cp:lastModifiedBy>
  <cp:lastPrinted>2015-12-15T20:34:01Z</cp:lastPrinted>
  <dcterms:created xsi:type="dcterms:W3CDTF">2003-10-07T21:49:32Z</dcterms:created>
  <dcterms:modified xsi:type="dcterms:W3CDTF">2016-09-01T20:14:57Z</dcterms:modified>
</cp:coreProperties>
</file>